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370" activeTab="1"/>
  </bookViews>
  <sheets>
    <sheet name="Iscritti" sheetId="1" r:id="rId1"/>
    <sheet name="Tabellone" sheetId="2" r:id="rId2"/>
    <sheet name="TurniSabato" sheetId="3" r:id="rId3"/>
    <sheet name="TurniDomenica" sheetId="4" r:id="rId4"/>
  </sheets>
  <definedNames/>
  <calcPr fullCalcOnLoad="1"/>
</workbook>
</file>

<file path=xl/sharedStrings.xml><?xml version="1.0" encoding="utf-8"?>
<sst xmlns="http://schemas.openxmlformats.org/spreadsheetml/2006/main" count="921" uniqueCount="228">
  <si>
    <t>GIRONE NORD</t>
  </si>
  <si>
    <t>SERIE D 2011</t>
  </si>
  <si>
    <t>FISCT -Federazione Italiana Sport Calcio da Tavolo</t>
  </si>
  <si>
    <t>#</t>
  </si>
  <si>
    <t>club</t>
  </si>
  <si>
    <t>città</t>
  </si>
  <si>
    <t>rank</t>
  </si>
  <si>
    <t>Milano</t>
  </si>
  <si>
    <t>SQUADRE ISCRITTE</t>
  </si>
  <si>
    <t>Torino</t>
  </si>
  <si>
    <t>Vicenza</t>
  </si>
  <si>
    <t>Castano Primo (MI)</t>
  </si>
  <si>
    <t>Mestre (VE)</t>
  </si>
  <si>
    <t>Cremona</t>
  </si>
  <si>
    <t>Genova</t>
  </si>
  <si>
    <t>Asti</t>
  </si>
  <si>
    <t>Gorizia</t>
  </si>
  <si>
    <t>CT CASTANO</t>
  </si>
  <si>
    <t>SERENISSIMA</t>
  </si>
  <si>
    <t>FLICKERS</t>
  </si>
  <si>
    <t>STRADIVARI</t>
  </si>
  <si>
    <t>CTS GENOVA</t>
  </si>
  <si>
    <t>VITTORIO ALFIERI</t>
  </si>
  <si>
    <t>DLF GORIZIA</t>
  </si>
  <si>
    <t>regione</t>
  </si>
  <si>
    <t>PIEMONTE</t>
  </si>
  <si>
    <t>VENETO</t>
  </si>
  <si>
    <t>LOMBARDIA</t>
  </si>
  <si>
    <t>LIGURIA</t>
  </si>
  <si>
    <t>FRIULI VENEZIA GIULIA</t>
  </si>
  <si>
    <t>CLASSIFICA</t>
  </si>
  <si>
    <t>PRIMA GIORNATA</t>
  </si>
  <si>
    <t>Squadra</t>
  </si>
  <si>
    <t>Pts</t>
  </si>
  <si>
    <t>G</t>
  </si>
  <si>
    <t>V</t>
  </si>
  <si>
    <t>N</t>
  </si>
  <si>
    <t>P</t>
  </si>
  <si>
    <t>GF</t>
  </si>
  <si>
    <t>GS</t>
  </si>
  <si>
    <t>DG</t>
  </si>
  <si>
    <t>Incontri</t>
  </si>
  <si>
    <t>Risultato</t>
  </si>
  <si>
    <t>Arbitro</t>
  </si>
  <si>
    <t>Incontri / Matches</t>
  </si>
  <si>
    <t>SECONDA GIORNATA</t>
  </si>
  <si>
    <t>TERZA GIORNATA</t>
  </si>
  <si>
    <t>QUARTA GIORNATA</t>
  </si>
  <si>
    <t>QUINTA GIORNATA</t>
  </si>
  <si>
    <t>SESTA GIORNATA</t>
  </si>
  <si>
    <t>SETTIMA GIORNATA</t>
  </si>
  <si>
    <t>OTTAVA GIORNATA</t>
  </si>
  <si>
    <t>NONA GIORNATA</t>
  </si>
  <si>
    <t>ALFIERI TORINO</t>
  </si>
  <si>
    <t>BULLDOGS</t>
  </si>
  <si>
    <t>Categoria</t>
  </si>
  <si>
    <t>1…4</t>
  </si>
  <si>
    <t>5…8</t>
  </si>
  <si>
    <t>9…12</t>
  </si>
  <si>
    <t>SCORPIONS</t>
  </si>
  <si>
    <t>Turno 1  -  Ore 11,00</t>
  </si>
  <si>
    <t>Turno 2  -  Ore 11,50</t>
  </si>
  <si>
    <t>Turno 3  -  Ore 12,40</t>
  </si>
  <si>
    <t>Cremona, sabato 19 e domenica 20 febbraio 2011</t>
  </si>
  <si>
    <t>Cremona, sabato 19 e domenica 20 febbraio</t>
  </si>
  <si>
    <t>Turno 11  -  Ore 10,00</t>
  </si>
  <si>
    <t>Turno 12  -  Ore 10,50</t>
  </si>
  <si>
    <t>Turno 13  -  Ore 11,40</t>
  </si>
  <si>
    <t>Lusernetta (TO)</t>
  </si>
  <si>
    <t>Turni di Gioco - sabato 19 febbraio</t>
  </si>
  <si>
    <t>Turni di Gioco - domenica 20 febbraio</t>
  </si>
  <si>
    <t>Campi</t>
  </si>
  <si>
    <t>Squadra A</t>
  </si>
  <si>
    <t>Squadra B</t>
  </si>
  <si>
    <t>D / Nord</t>
  </si>
  <si>
    <t>Turno 4  -  Ore 13,30</t>
  </si>
  <si>
    <t>Turno 5  -  Ore 14,20</t>
  </si>
  <si>
    <t>Turno 6  -  Ore 15,10</t>
  </si>
  <si>
    <t>Turno 7  -  Ore 16,00</t>
  </si>
  <si>
    <t>Turno 8  -  Ore 16,50</t>
  </si>
  <si>
    <t>Turno 9  -  Ore 17,40</t>
  </si>
  <si>
    <t>Turno 10  -  Ore 18,30</t>
  </si>
  <si>
    <t>Turno 14  -  Ore 12,30</t>
  </si>
  <si>
    <t>Turno 15  -  Ore 13,20</t>
  </si>
  <si>
    <t>Turno 16  -  Ore 14,10</t>
  </si>
  <si>
    <t>Turno 17  -  Ore 15,00</t>
  </si>
  <si>
    <t>Turno 18  -  Ore 15,50</t>
  </si>
  <si>
    <t>Fanti</t>
  </si>
  <si>
    <t>Calò</t>
  </si>
  <si>
    <t>Ciraolo</t>
  </si>
  <si>
    <t>Brillantino A.</t>
  </si>
  <si>
    <t>Maiandi</t>
  </si>
  <si>
    <t>Balio</t>
  </si>
  <si>
    <t>Marinoni</t>
  </si>
  <si>
    <t>Tormo</t>
  </si>
  <si>
    <t>Maina</t>
  </si>
  <si>
    <t>Cardi</t>
  </si>
  <si>
    <t>Viciguerra</t>
  </si>
  <si>
    <t>Francavilla</t>
  </si>
  <si>
    <t xml:space="preserve"> Meloni/Ancarola</t>
  </si>
  <si>
    <t>Mercuri</t>
  </si>
  <si>
    <t>Vaia</t>
  </si>
  <si>
    <t>Maggio</t>
  </si>
  <si>
    <t>Riccomagno</t>
  </si>
  <si>
    <t>Midoro</t>
  </si>
  <si>
    <t>Schiavi</t>
  </si>
  <si>
    <t>Spagnolo</t>
  </si>
  <si>
    <t>Righetto</t>
  </si>
  <si>
    <t>Cogo</t>
  </si>
  <si>
    <t>La Rosa</t>
  </si>
  <si>
    <t>Rigon</t>
  </si>
  <si>
    <t>Frignani</t>
  </si>
  <si>
    <t>Bernardi</t>
  </si>
  <si>
    <t>Bellotto</t>
  </si>
  <si>
    <t>Barbareseo</t>
  </si>
  <si>
    <t>Casamassima</t>
  </si>
  <si>
    <t>Ricco</t>
  </si>
  <si>
    <t>Tinebra</t>
  </si>
  <si>
    <t>Fassio</t>
  </si>
  <si>
    <t>Agli</t>
  </si>
  <si>
    <t>Mantile</t>
  </si>
  <si>
    <t>Martina</t>
  </si>
  <si>
    <t>Torelli</t>
  </si>
  <si>
    <t>De Gregori</t>
  </si>
  <si>
    <t>Saccobotto</t>
  </si>
  <si>
    <t>Vinciguerra</t>
  </si>
  <si>
    <t>Esposito</t>
  </si>
  <si>
    <t>Ranoletti</t>
  </si>
  <si>
    <t>Bonan</t>
  </si>
  <si>
    <t>Cucit</t>
  </si>
  <si>
    <t>Praino</t>
  </si>
  <si>
    <t>Bernardis</t>
  </si>
  <si>
    <t>Torrelli</t>
  </si>
  <si>
    <t>Zucchi</t>
  </si>
  <si>
    <t>Torno</t>
  </si>
  <si>
    <t>Praino/ Pinausi</t>
  </si>
  <si>
    <t>Brillantino M.</t>
  </si>
  <si>
    <t>Castigliani</t>
  </si>
  <si>
    <t>Logo</t>
  </si>
  <si>
    <t>Balio/ Marimoni</t>
  </si>
  <si>
    <t>Varia</t>
  </si>
  <si>
    <t>Meloni/Ancarola</t>
  </si>
  <si>
    <t>Noe</t>
  </si>
  <si>
    <t>Rigneto</t>
  </si>
  <si>
    <t xml:space="preserve"> </t>
  </si>
  <si>
    <t>Casamassima / Fassio</t>
  </si>
  <si>
    <t>Sacco Botto</t>
  </si>
  <si>
    <t>Buffa</t>
  </si>
  <si>
    <t>Vigliarolo</t>
  </si>
  <si>
    <t>Debastiani</t>
  </si>
  <si>
    <t>Mangano</t>
  </si>
  <si>
    <t>Castiglioni</t>
  </si>
  <si>
    <t>Pinausi</t>
  </si>
  <si>
    <t>Mastropasqua</t>
  </si>
  <si>
    <t>Meloni</t>
  </si>
  <si>
    <t>Lazzari</t>
  </si>
  <si>
    <t>Velli</t>
  </si>
  <si>
    <t>Righetto /Velli</t>
  </si>
  <si>
    <t>Marelli</t>
  </si>
  <si>
    <t>Ancarola</t>
  </si>
  <si>
    <t>Calò/ Fanti</t>
  </si>
  <si>
    <t>Saccorotto</t>
  </si>
  <si>
    <t>Belloto</t>
  </si>
  <si>
    <t>Noè</t>
  </si>
  <si>
    <t>Mania</t>
  </si>
  <si>
    <t>Vincguerra</t>
  </si>
  <si>
    <t>Marimomi</t>
  </si>
  <si>
    <t>Martilo</t>
  </si>
  <si>
    <t>Torrolli</t>
  </si>
  <si>
    <t>Barbaresco</t>
  </si>
  <si>
    <t>Bellomo</t>
  </si>
  <si>
    <t>Maiamai</t>
  </si>
  <si>
    <t>Frignani/ Velli</t>
  </si>
  <si>
    <t>Rignetto</t>
  </si>
  <si>
    <t>Ballo</t>
  </si>
  <si>
    <t>Maina/ Francavilla</t>
  </si>
  <si>
    <t>Midoro/ Vigliarolo</t>
  </si>
  <si>
    <t>Riccomag</t>
  </si>
  <si>
    <t>Bernari</t>
  </si>
  <si>
    <t>Mastro Pasqua</t>
  </si>
  <si>
    <t>Prete</t>
  </si>
  <si>
    <t>Zanoletti</t>
  </si>
  <si>
    <t>Calò/ Ciraolo</t>
  </si>
  <si>
    <t>Pinusi</t>
  </si>
  <si>
    <t>Praiano</t>
  </si>
  <si>
    <t>De Gregori/ Francavilla</t>
  </si>
  <si>
    <t>Magnano/ Midoro</t>
  </si>
  <si>
    <t>Cogo/ Bellotto</t>
  </si>
  <si>
    <t>Vaia/ Riccomagno</t>
  </si>
  <si>
    <t>Pieto</t>
  </si>
  <si>
    <t>Casamassimo</t>
  </si>
  <si>
    <t>Maiamdi</t>
  </si>
  <si>
    <t>Riccodragno</t>
  </si>
  <si>
    <t>Sergio M.</t>
  </si>
  <si>
    <t>Francavilla/ Esposito</t>
  </si>
  <si>
    <t>De Bastiani</t>
  </si>
  <si>
    <t>Torrulli</t>
  </si>
  <si>
    <t>De Rosa</t>
  </si>
  <si>
    <t>Meloni/ Ancarola</t>
  </si>
  <si>
    <t>Berrnardis</t>
  </si>
  <si>
    <t>Rajma</t>
  </si>
  <si>
    <t>Rtormo</t>
  </si>
  <si>
    <t>De Battista</t>
  </si>
  <si>
    <t>Ancaroll/ Schiavi</t>
  </si>
  <si>
    <t>Matile</t>
  </si>
  <si>
    <t>Calò/ Brillantino A.</t>
  </si>
  <si>
    <t>Toro</t>
  </si>
  <si>
    <t>Raina</t>
  </si>
  <si>
    <t>Raima</t>
  </si>
  <si>
    <t>Castiglione</t>
  </si>
  <si>
    <t>Belotto</t>
  </si>
  <si>
    <t>Sergio</t>
  </si>
  <si>
    <t>Vignarolo/ Maggio</t>
  </si>
  <si>
    <t>Mastopasqua</t>
  </si>
  <si>
    <t>Velli/ Bellotto</t>
  </si>
  <si>
    <t>billantino M.</t>
  </si>
  <si>
    <t>bonan</t>
  </si>
  <si>
    <t>Ricomaggio</t>
  </si>
  <si>
    <t>Schiavi/ Ricomaggio</t>
  </si>
  <si>
    <t>Timebra</t>
  </si>
  <si>
    <t>Mastropasqua/ Velli</t>
  </si>
  <si>
    <t>Bonan/ Cucit</t>
  </si>
  <si>
    <t>Bernarid</t>
  </si>
  <si>
    <t>Schiavi/ Vaia</t>
  </si>
  <si>
    <t>Mainardi</t>
  </si>
  <si>
    <t xml:space="preserve">Mantile </t>
  </si>
  <si>
    <t>D</t>
  </si>
  <si>
    <t>TOTALE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</si>
</sst>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0">
    <font>
      <sz val="10"/>
      <name val="Arial"/>
      <family val="0"/>
    </font>
    <font>
      <sz val="26"/>
      <name val="Arial"/>
      <family val="0"/>
    </font>
    <font>
      <sz val="14"/>
      <name val="Arial"/>
      <family val="0"/>
    </font>
    <font>
      <sz val="24"/>
      <color indexed="9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i/>
      <sz val="8.5"/>
      <name val="MS Sans Serif"/>
      <family val="2"/>
    </font>
    <font>
      <b/>
      <i/>
      <sz val="8.5"/>
      <name val="MS Sans Serif"/>
      <family val="2"/>
    </font>
    <font>
      <i/>
      <sz val="8.5"/>
      <color indexed="8"/>
      <name val="MS Sans Serif"/>
      <family val="2"/>
    </font>
    <font>
      <sz val="8.5"/>
      <name val="MS Sans Serif"/>
      <family val="2"/>
    </font>
    <font>
      <b/>
      <sz val="8.5"/>
      <name val="MS Sans Serif"/>
      <family val="2"/>
    </font>
    <font>
      <sz val="10"/>
      <color indexed="8"/>
      <name val="Arial"/>
      <family val="2"/>
    </font>
    <font>
      <sz val="8.5"/>
      <color indexed="9"/>
      <name val="MS Sans Serif"/>
      <family val="2"/>
    </font>
    <font>
      <i/>
      <sz val="8.5"/>
      <color indexed="9"/>
      <name val="MS Sans Serif"/>
      <family val="2"/>
    </font>
    <font>
      <b/>
      <sz val="10"/>
      <name val="MS Sans Serif"/>
      <family val="2"/>
    </font>
    <font>
      <b/>
      <sz val="10"/>
      <color indexed="9"/>
      <name val="MS Sans Serif"/>
      <family val="2"/>
    </font>
    <font>
      <b/>
      <sz val="8.5"/>
      <color indexed="9"/>
      <name val="MS Sans Serif"/>
      <family val="2"/>
    </font>
    <font>
      <b/>
      <sz val="8.5"/>
      <color indexed="8"/>
      <name val="MS Sans Serif"/>
      <family val="2"/>
    </font>
    <font>
      <sz val="8.5"/>
      <color indexed="8"/>
      <name val="MS Sans Serif"/>
      <family val="2"/>
    </font>
    <font>
      <sz val="10"/>
      <color indexed="9"/>
      <name val="Arial"/>
      <family val="0"/>
    </font>
    <font>
      <sz val="18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.5"/>
      <color indexed="10"/>
      <name val="MS Sans Serif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16" borderId="1" applyNumberFormat="0" applyAlignment="0" applyProtection="0"/>
    <xf numFmtId="0" fontId="25" fillId="0" borderId="2" applyNumberFormat="0" applyFill="0" applyAlignment="0" applyProtection="0"/>
    <xf numFmtId="0" fontId="26" fillId="17" borderId="3" applyNumberFormat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2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2" borderId="0" applyNumberFormat="0" applyBorder="0" applyAlignment="0" applyProtection="0"/>
    <xf numFmtId="0" fontId="0" fillId="23" borderId="4" applyNumberFormat="0" applyFont="0" applyAlignment="0" applyProtection="0"/>
    <xf numFmtId="0" fontId="29" fillId="16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" borderId="0" applyNumberFormat="0" applyBorder="0" applyAlignment="0" applyProtection="0"/>
    <xf numFmtId="0" fontId="38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24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1" fillId="24" borderId="0" xfId="0" applyFont="1" applyFill="1" applyAlignment="1">
      <alignment vertical="center"/>
    </xf>
    <xf numFmtId="0" fontId="2" fillId="24" borderId="0" xfId="0" applyFont="1" applyFill="1" applyAlignment="1">
      <alignment vertical="center"/>
    </xf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1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10" fillId="0" borderId="10" xfId="0" applyFont="1" applyBorder="1" applyAlignment="1">
      <alignment/>
    </xf>
    <xf numFmtId="0" fontId="14" fillId="0" borderId="11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15" fillId="0" borderId="0" xfId="0" applyFont="1" applyBorder="1" applyAlignment="1">
      <alignment/>
    </xf>
    <xf numFmtId="0" fontId="14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10" fillId="0" borderId="0" xfId="0" applyFont="1" applyAlignment="1">
      <alignment/>
    </xf>
    <xf numFmtId="0" fontId="18" fillId="0" borderId="0" xfId="0" applyFont="1" applyBorder="1" applyAlignment="1">
      <alignment horizontal="center" vertic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16" fontId="0" fillId="0" borderId="0" xfId="0" applyNumberFormat="1" applyAlignment="1">
      <alignment horizontal="center"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5" fillId="0" borderId="10" xfId="0" applyFont="1" applyFill="1" applyBorder="1" applyAlignment="1" applyProtection="1">
      <alignment horizontal="left"/>
      <protection locked="0"/>
    </xf>
    <xf numFmtId="0" fontId="0" fillId="0" borderId="13" xfId="0" applyBorder="1" applyAlignment="1">
      <alignment/>
    </xf>
    <xf numFmtId="0" fontId="6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3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" fillId="24" borderId="0" xfId="0" applyFont="1" applyFill="1" applyAlignment="1">
      <alignment horizontal="center" vertical="center"/>
    </xf>
    <xf numFmtId="0" fontId="2" fillId="24" borderId="0" xfId="0" applyFont="1" applyFill="1" applyAlignment="1">
      <alignment horizontal="center" vertical="center"/>
    </xf>
    <xf numFmtId="0" fontId="3" fillId="25" borderId="0" xfId="0" applyFont="1" applyFill="1" applyBorder="1" applyAlignment="1">
      <alignment horizontal="left"/>
    </xf>
    <xf numFmtId="0" fontId="20" fillId="24" borderId="0" xfId="0" applyFont="1" applyFill="1" applyAlignment="1">
      <alignment horizontal="center"/>
    </xf>
    <xf numFmtId="0" fontId="5" fillId="26" borderId="13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3" fillId="25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9" fillId="24" borderId="0" xfId="0" applyFont="1" applyFill="1" applyAlignment="1">
      <alignment horizontal="center"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95250</xdr:rowOff>
    </xdr:from>
    <xdr:to>
      <xdr:col>2</xdr:col>
      <xdr:colOff>600075</xdr:colOff>
      <xdr:row>10</xdr:row>
      <xdr:rowOff>123825</xdr:rowOff>
    </xdr:to>
    <xdr:pic>
      <xdr:nvPicPr>
        <xdr:cNvPr id="1" name="Picture 1" descr="Logo_FISC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0"/>
          <a:ext cx="1800225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38100</xdr:rowOff>
    </xdr:from>
    <xdr:to>
      <xdr:col>1</xdr:col>
      <xdr:colOff>1143000</xdr:colOff>
      <xdr:row>10</xdr:row>
      <xdr:rowOff>66675</xdr:rowOff>
    </xdr:to>
    <xdr:pic>
      <xdr:nvPicPr>
        <xdr:cNvPr id="1" name="Picture 1" descr="Logo_FISC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38100"/>
          <a:ext cx="2219325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95250</xdr:rowOff>
    </xdr:from>
    <xdr:to>
      <xdr:col>2</xdr:col>
      <xdr:colOff>600075</xdr:colOff>
      <xdr:row>10</xdr:row>
      <xdr:rowOff>123825</xdr:rowOff>
    </xdr:to>
    <xdr:pic>
      <xdr:nvPicPr>
        <xdr:cNvPr id="1" name="Picture 1" descr="Logo_FISC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0"/>
          <a:ext cx="18002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95250</xdr:rowOff>
    </xdr:from>
    <xdr:to>
      <xdr:col>2</xdr:col>
      <xdr:colOff>600075</xdr:colOff>
      <xdr:row>10</xdr:row>
      <xdr:rowOff>123825</xdr:rowOff>
    </xdr:to>
    <xdr:pic>
      <xdr:nvPicPr>
        <xdr:cNvPr id="1" name="Picture 1" descr="Logo_FISC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0"/>
          <a:ext cx="18002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0">
      <selection activeCell="D31" sqref="D31"/>
    </sheetView>
  </sheetViews>
  <sheetFormatPr defaultColWidth="9.140625" defaultRowHeight="12.75"/>
  <sheetData>
    <row r="1" spans="1:11" s="2" customFormat="1" ht="12.75" customHeight="1">
      <c r="A1" s="9"/>
      <c r="B1" s="9"/>
      <c r="C1" s="10"/>
      <c r="D1" s="58" t="s">
        <v>2</v>
      </c>
      <c r="E1" s="58"/>
      <c r="F1" s="58"/>
      <c r="G1" s="58"/>
      <c r="H1" s="58"/>
      <c r="I1" s="58"/>
      <c r="J1" s="58"/>
      <c r="K1" s="58"/>
    </row>
    <row r="2" spans="1:11" s="2" customFormat="1" ht="12.75" customHeight="1">
      <c r="A2" s="9"/>
      <c r="B2" s="9"/>
      <c r="C2" s="10"/>
      <c r="D2" s="58"/>
      <c r="E2" s="58"/>
      <c r="F2" s="58"/>
      <c r="G2" s="58"/>
      <c r="H2" s="58"/>
      <c r="I2" s="58"/>
      <c r="J2" s="58"/>
      <c r="K2" s="58"/>
    </row>
    <row r="3" spans="1:11" s="2" customFormat="1" ht="12.75" customHeight="1">
      <c r="A3" s="9"/>
      <c r="B3" s="9"/>
      <c r="C3" s="10"/>
      <c r="D3" s="58"/>
      <c r="E3" s="58"/>
      <c r="F3" s="58"/>
      <c r="G3" s="58"/>
      <c r="H3" s="58"/>
      <c r="I3" s="58"/>
      <c r="J3" s="58"/>
      <c r="K3" s="58"/>
    </row>
    <row r="4" spans="1:11" s="2" customFormat="1" ht="12.75" customHeight="1">
      <c r="A4" s="9"/>
      <c r="B4" s="9"/>
      <c r="C4" s="9"/>
      <c r="D4" s="57" t="s">
        <v>1</v>
      </c>
      <c r="E4" s="57"/>
      <c r="F4" s="57"/>
      <c r="G4" s="57"/>
      <c r="H4" s="57"/>
      <c r="I4" s="57"/>
      <c r="J4" s="57"/>
      <c r="K4" s="57"/>
    </row>
    <row r="5" spans="1:11" s="2" customFormat="1" ht="12.75" customHeight="1">
      <c r="A5" s="9"/>
      <c r="B5" s="9"/>
      <c r="C5" s="9"/>
      <c r="D5" s="57"/>
      <c r="E5" s="57"/>
      <c r="F5" s="57"/>
      <c r="G5" s="57"/>
      <c r="H5" s="57"/>
      <c r="I5" s="57"/>
      <c r="J5" s="57"/>
      <c r="K5" s="57"/>
    </row>
    <row r="6" spans="1:11" s="2" customFormat="1" ht="12.75" customHeight="1">
      <c r="A6" s="9"/>
      <c r="B6" s="9"/>
      <c r="C6" s="9"/>
      <c r="D6" s="57"/>
      <c r="E6" s="57"/>
      <c r="F6" s="57"/>
      <c r="G6" s="57"/>
      <c r="H6" s="57"/>
      <c r="I6" s="57"/>
      <c r="J6" s="57"/>
      <c r="K6" s="57"/>
    </row>
    <row r="7" spans="1:11" s="2" customFormat="1" ht="12.75" customHeight="1">
      <c r="A7" s="9"/>
      <c r="B7" s="9"/>
      <c r="C7" s="9"/>
      <c r="D7" s="57"/>
      <c r="E7" s="57"/>
      <c r="F7" s="57"/>
      <c r="G7" s="57"/>
      <c r="H7" s="57"/>
      <c r="I7" s="57"/>
      <c r="J7" s="57"/>
      <c r="K7" s="57"/>
    </row>
    <row r="8" spans="1:11" ht="12.75">
      <c r="A8" s="5"/>
      <c r="B8" s="5"/>
      <c r="C8" s="5"/>
      <c r="D8" s="57" t="s">
        <v>0</v>
      </c>
      <c r="E8" s="57"/>
      <c r="F8" s="57"/>
      <c r="G8" s="57"/>
      <c r="H8" s="57"/>
      <c r="I8" s="57"/>
      <c r="J8" s="57"/>
      <c r="K8" s="57"/>
    </row>
    <row r="9" spans="1:11" ht="12.75">
      <c r="A9" s="5"/>
      <c r="B9" s="5"/>
      <c r="C9" s="5"/>
      <c r="D9" s="57"/>
      <c r="E9" s="57"/>
      <c r="F9" s="57"/>
      <c r="G9" s="57"/>
      <c r="H9" s="57"/>
      <c r="I9" s="57"/>
      <c r="J9" s="57"/>
      <c r="K9" s="57"/>
    </row>
    <row r="10" spans="1:11" ht="12.75">
      <c r="A10" s="5"/>
      <c r="B10" s="5"/>
      <c r="C10" s="5"/>
      <c r="D10" s="57"/>
      <c r="E10" s="57"/>
      <c r="F10" s="57"/>
      <c r="G10" s="57"/>
      <c r="H10" s="57"/>
      <c r="I10" s="57"/>
      <c r="J10" s="57"/>
      <c r="K10" s="57"/>
    </row>
    <row r="11" spans="1:11" ht="12.75">
      <c r="A11" s="5"/>
      <c r="B11" s="5"/>
      <c r="C11" s="5"/>
      <c r="D11" s="57"/>
      <c r="E11" s="57"/>
      <c r="F11" s="57"/>
      <c r="G11" s="57"/>
      <c r="H11" s="57"/>
      <c r="I11" s="57"/>
      <c r="J11" s="57"/>
      <c r="K11" s="57"/>
    </row>
    <row r="13" spans="1:11" ht="12.75">
      <c r="A13" s="60" t="s">
        <v>63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</row>
    <row r="14" spans="1:11" ht="12.75">
      <c r="A14" s="60"/>
      <c r="B14" s="60"/>
      <c r="C14" s="60"/>
      <c r="D14" s="60"/>
      <c r="E14" s="60"/>
      <c r="F14" s="60"/>
      <c r="G14" s="60"/>
      <c r="H14" s="60"/>
      <c r="I14" s="60"/>
      <c r="J14" s="60"/>
      <c r="K14" s="60"/>
    </row>
    <row r="16" spans="1:11" ht="12.75" customHeight="1">
      <c r="A16" s="59" t="s">
        <v>8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</row>
    <row r="17" spans="1:11" ht="12.75" customHeight="1">
      <c r="A17" s="59"/>
      <c r="B17" s="59"/>
      <c r="C17" s="59"/>
      <c r="D17" s="59"/>
      <c r="E17" s="59"/>
      <c r="F17" s="59"/>
      <c r="G17" s="59"/>
      <c r="H17" s="59"/>
      <c r="I17" s="59"/>
      <c r="J17" s="59"/>
      <c r="K17" s="59"/>
    </row>
    <row r="18" spans="1:11" ht="12.75">
      <c r="A18" s="3" t="s">
        <v>3</v>
      </c>
      <c r="B18" s="3" t="s">
        <v>4</v>
      </c>
      <c r="C18" s="3"/>
      <c r="D18" s="3"/>
      <c r="E18" s="3" t="s">
        <v>5</v>
      </c>
      <c r="F18" s="3"/>
      <c r="G18" s="3"/>
      <c r="H18" s="3" t="s">
        <v>24</v>
      </c>
      <c r="I18" s="3"/>
      <c r="J18" s="3"/>
      <c r="K18" s="3" t="s">
        <v>6</v>
      </c>
    </row>
    <row r="19" spans="1:11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12.75">
      <c r="A20" s="1">
        <v>1</v>
      </c>
      <c r="B20" s="4" t="s">
        <v>20</v>
      </c>
      <c r="C20" s="4"/>
      <c r="E20" s="8" t="s">
        <v>13</v>
      </c>
      <c r="F20" s="8"/>
      <c r="H20" s="11" t="s">
        <v>27</v>
      </c>
      <c r="I20" s="1"/>
      <c r="J20" s="6"/>
      <c r="K20" s="1">
        <v>30</v>
      </c>
    </row>
    <row r="21" spans="1:11" ht="12.75">
      <c r="A21" s="1">
        <v>2</v>
      </c>
      <c r="B21" s="4" t="s">
        <v>23</v>
      </c>
      <c r="C21" s="4"/>
      <c r="E21" s="8" t="s">
        <v>16</v>
      </c>
      <c r="F21" s="8"/>
      <c r="H21" s="11" t="s">
        <v>29</v>
      </c>
      <c r="I21" s="1"/>
      <c r="J21" s="7"/>
      <c r="K21" s="1">
        <v>36</v>
      </c>
    </row>
    <row r="22" spans="1:11" ht="12.75">
      <c r="A22" s="1">
        <v>3</v>
      </c>
      <c r="B22" s="4" t="s">
        <v>18</v>
      </c>
      <c r="C22" s="4"/>
      <c r="E22" s="8" t="s">
        <v>12</v>
      </c>
      <c r="F22" s="8"/>
      <c r="H22" s="11" t="s">
        <v>26</v>
      </c>
      <c r="I22" s="1"/>
      <c r="J22" s="6"/>
      <c r="K22" s="1">
        <v>38</v>
      </c>
    </row>
    <row r="23" spans="1:11" ht="12.75">
      <c r="A23" s="1">
        <v>4</v>
      </c>
      <c r="B23" s="4" t="s">
        <v>54</v>
      </c>
      <c r="C23" s="4"/>
      <c r="E23" s="8" t="s">
        <v>10</v>
      </c>
      <c r="F23" s="8"/>
      <c r="H23" s="11" t="s">
        <v>26</v>
      </c>
      <c r="I23" s="1"/>
      <c r="J23" s="6"/>
      <c r="K23" s="1">
        <v>43</v>
      </c>
    </row>
    <row r="24" spans="1:11" ht="12.75">
      <c r="A24" s="1">
        <v>5</v>
      </c>
      <c r="B24" s="4" t="s">
        <v>19</v>
      </c>
      <c r="C24" s="4"/>
      <c r="E24" s="8" t="s">
        <v>7</v>
      </c>
      <c r="F24" s="8"/>
      <c r="H24" s="11" t="s">
        <v>27</v>
      </c>
      <c r="I24" s="1"/>
      <c r="J24" s="6"/>
      <c r="K24" s="1">
        <v>48</v>
      </c>
    </row>
    <row r="25" spans="1:11" ht="12.75">
      <c r="A25" s="1">
        <v>6</v>
      </c>
      <c r="B25" s="4" t="s">
        <v>53</v>
      </c>
      <c r="C25" s="4"/>
      <c r="E25" s="8" t="s">
        <v>9</v>
      </c>
      <c r="F25" s="8"/>
      <c r="H25" s="11" t="s">
        <v>25</v>
      </c>
      <c r="I25" s="1"/>
      <c r="J25" s="6"/>
      <c r="K25" s="1">
        <v>50</v>
      </c>
    </row>
    <row r="26" spans="1:11" ht="12.75">
      <c r="A26" s="1">
        <v>7</v>
      </c>
      <c r="B26" s="4" t="s">
        <v>21</v>
      </c>
      <c r="C26" s="4"/>
      <c r="E26" s="8" t="s">
        <v>14</v>
      </c>
      <c r="F26" s="8"/>
      <c r="H26" s="11" t="s">
        <v>28</v>
      </c>
      <c r="I26" s="1"/>
      <c r="J26" s="7"/>
      <c r="K26" s="1">
        <v>51</v>
      </c>
    </row>
    <row r="27" spans="1:11" ht="12.75">
      <c r="A27" s="1">
        <v>8</v>
      </c>
      <c r="B27" s="4" t="s">
        <v>17</v>
      </c>
      <c r="C27" s="4"/>
      <c r="E27" s="8" t="s">
        <v>11</v>
      </c>
      <c r="F27" s="8"/>
      <c r="H27" s="11" t="s">
        <v>27</v>
      </c>
      <c r="I27" s="1"/>
      <c r="J27" s="6"/>
      <c r="K27" s="1">
        <v>54</v>
      </c>
    </row>
    <row r="28" spans="1:11" ht="12.75">
      <c r="A28" s="1">
        <v>9</v>
      </c>
      <c r="B28" s="4" t="s">
        <v>22</v>
      </c>
      <c r="E28" s="8" t="s">
        <v>15</v>
      </c>
      <c r="F28" s="8"/>
      <c r="H28" s="11" t="s">
        <v>25</v>
      </c>
      <c r="I28" s="1"/>
      <c r="J28" s="7"/>
      <c r="K28" s="1">
        <v>63</v>
      </c>
    </row>
    <row r="29" spans="1:11" ht="12.75">
      <c r="A29" s="1">
        <v>10</v>
      </c>
      <c r="B29" s="4" t="s">
        <v>59</v>
      </c>
      <c r="E29" s="8" t="s">
        <v>68</v>
      </c>
      <c r="H29" s="11" t="s">
        <v>25</v>
      </c>
      <c r="K29" s="1">
        <v>65</v>
      </c>
    </row>
  </sheetData>
  <sheetProtection/>
  <mergeCells count="5">
    <mergeCell ref="D8:K11"/>
    <mergeCell ref="D4:K7"/>
    <mergeCell ref="D1:K3"/>
    <mergeCell ref="A16:K17"/>
    <mergeCell ref="A13:K14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33"/>
  <sheetViews>
    <sheetView tabSelected="1" zoomScalePageLayoutView="0" workbookViewId="0" topLeftCell="A16">
      <selection activeCell="V25" sqref="V25"/>
    </sheetView>
  </sheetViews>
  <sheetFormatPr defaultColWidth="9.140625" defaultRowHeight="12.75"/>
  <cols>
    <col min="1" max="2" width="17.7109375" style="0" customWidth="1"/>
    <col min="3" max="17" width="3.7109375" style="0" customWidth="1"/>
    <col min="18" max="18" width="17.7109375" style="0" customWidth="1"/>
    <col min="19" max="19" width="3.7109375" style="0" customWidth="1"/>
    <col min="20" max="20" width="9.140625" style="1" customWidth="1"/>
    <col min="21" max="21" width="10.00390625" style="1" bestFit="1" customWidth="1"/>
    <col min="22" max="22" width="10.7109375" style="0" customWidth="1"/>
    <col min="23" max="29" width="6.28125" style="0" customWidth="1"/>
  </cols>
  <sheetData>
    <row r="1" spans="1:19" ht="12.75" customHeight="1">
      <c r="A1" s="10"/>
      <c r="B1" s="10"/>
      <c r="C1" s="58" t="s">
        <v>2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</row>
    <row r="2" spans="1:19" ht="12.75" customHeight="1">
      <c r="A2" s="10"/>
      <c r="B2" s="10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</row>
    <row r="3" spans="1:19" ht="12.75" customHeight="1">
      <c r="A3" s="10"/>
      <c r="B3" s="10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</row>
    <row r="4" spans="1:19" ht="12.75" customHeight="1">
      <c r="A4" s="9"/>
      <c r="B4" s="9"/>
      <c r="C4" s="57" t="s">
        <v>1</v>
      </c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</row>
    <row r="5" spans="1:19" ht="12.75" customHeight="1">
      <c r="A5" s="9"/>
      <c r="B5" s="9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</row>
    <row r="6" spans="1:19" ht="12.75" customHeight="1">
      <c r="A6" s="9"/>
      <c r="B6" s="9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</row>
    <row r="7" spans="1:19" ht="12.7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</row>
    <row r="8" spans="1:19" ht="12.75" customHeight="1">
      <c r="A8" s="5"/>
      <c r="B8" s="5"/>
      <c r="C8" s="57" t="s">
        <v>0</v>
      </c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</row>
    <row r="9" spans="1:23" ht="12.75" customHeight="1">
      <c r="A9" s="5"/>
      <c r="B9" s="5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W9" t="s">
        <v>226</v>
      </c>
    </row>
    <row r="10" spans="1:19" ht="12.75" customHeight="1">
      <c r="A10" s="5"/>
      <c r="B10" s="5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</row>
    <row r="11" spans="1:19" ht="12.75" customHeight="1">
      <c r="A11" s="5"/>
      <c r="B11" s="5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</row>
    <row r="12" ht="12.75" customHeight="1"/>
    <row r="13" spans="1:19" ht="12.75" customHeight="1">
      <c r="A13" s="60" t="s">
        <v>64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</row>
    <row r="14" spans="1:19" ht="12.75">
      <c r="A14" s="60"/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</row>
    <row r="16" spans="1:19" ht="12.75" customHeight="1">
      <c r="A16" s="63" t="s">
        <v>30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</row>
    <row r="17" spans="1:29" ht="12.75" customHeight="1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V17" s="61" t="s">
        <v>59</v>
      </c>
      <c r="W17" s="61"/>
      <c r="X17" s="61"/>
      <c r="Y17" s="61"/>
      <c r="Z17" s="61"/>
      <c r="AA17" s="61"/>
      <c r="AB17" s="61"/>
      <c r="AC17" s="61"/>
    </row>
    <row r="18" spans="1:29" ht="12.75">
      <c r="A18" s="12" t="s">
        <v>32</v>
      </c>
      <c r="B18" s="12"/>
      <c r="C18" s="13" t="s">
        <v>33</v>
      </c>
      <c r="D18" s="14" t="s">
        <v>34</v>
      </c>
      <c r="E18" s="14" t="s">
        <v>35</v>
      </c>
      <c r="F18" s="15" t="s">
        <v>36</v>
      </c>
      <c r="G18" s="15" t="s">
        <v>37</v>
      </c>
      <c r="H18" s="15" t="s">
        <v>38</v>
      </c>
      <c r="I18" s="14" t="s">
        <v>39</v>
      </c>
      <c r="J18" s="14" t="s">
        <v>40</v>
      </c>
      <c r="K18" s="14"/>
      <c r="L18" s="14"/>
      <c r="M18" s="15"/>
      <c r="N18" s="15" t="s">
        <v>38</v>
      </c>
      <c r="O18" s="14" t="s">
        <v>39</v>
      </c>
      <c r="P18" s="14" t="s">
        <v>40</v>
      </c>
      <c r="Q18" s="14"/>
      <c r="R18" s="14" t="s">
        <v>39</v>
      </c>
      <c r="S18" s="14" t="s">
        <v>40</v>
      </c>
      <c r="V18" s="51"/>
      <c r="W18" s="52" t="s">
        <v>34</v>
      </c>
      <c r="X18" s="52" t="s">
        <v>35</v>
      </c>
      <c r="Y18" s="53" t="s">
        <v>36</v>
      </c>
      <c r="Z18" s="53" t="s">
        <v>37</v>
      </c>
      <c r="AA18" s="53" t="s">
        <v>38</v>
      </c>
      <c r="AB18" s="52" t="s">
        <v>39</v>
      </c>
      <c r="AC18" s="52" t="s">
        <v>40</v>
      </c>
    </row>
    <row r="19" spans="1:29" ht="12.75">
      <c r="A19" s="16" t="str">
        <f>Iscritti!B20</f>
        <v>STRADIVARI</v>
      </c>
      <c r="B19" s="12"/>
      <c r="C19" s="18">
        <f>E19*3+F19</f>
        <v>15</v>
      </c>
      <c r="D19" s="19">
        <f aca="true" t="shared" si="0" ref="D19:D28">SUM(E19:G19)</f>
        <v>9</v>
      </c>
      <c r="E19" s="19">
        <f>F33+H78+F124+F172+F214+F259+F304+F349+F394</f>
        <v>4</v>
      </c>
      <c r="F19" s="19">
        <f>G33+G78+G124+G172+G214+G259+G304+G349+G394</f>
        <v>3</v>
      </c>
      <c r="G19" s="19">
        <f>H33+F78+H124+H172+H214+H259+H304+H349+H394</f>
        <v>2</v>
      </c>
      <c r="H19" s="19">
        <f>D33+E78+D124+D172+D214+D259+D304+D349+D394</f>
        <v>14</v>
      </c>
      <c r="I19" s="19">
        <f>E33+D78+E124+E172+E214+E259+E304+E349+E394</f>
        <v>10</v>
      </c>
      <c r="J19" s="19">
        <f aca="true" t="shared" si="1" ref="J19:J28">H19-I19</f>
        <v>4</v>
      </c>
      <c r="K19" s="21">
        <f>+C19+J19+H19</f>
        <v>33</v>
      </c>
      <c r="L19" s="55"/>
      <c r="M19" s="21">
        <f>LARGE(K19:K28,1)</f>
        <v>83</v>
      </c>
      <c r="N19" s="56">
        <f>D45+E90+D142+D208+D232+D277+D322+D367+D412</f>
        <v>77</v>
      </c>
      <c r="O19" s="56">
        <f>E45+D90+E142+E208+E232+E277+E322+E367+E412</f>
        <v>65</v>
      </c>
      <c r="P19" s="56">
        <f>N19-O19</f>
        <v>12</v>
      </c>
      <c r="Q19" s="21"/>
      <c r="R19" s="50" t="str">
        <f>IF(SUM(C18:C27)=0,"",VLOOKUP(M19,K18:L27,2,FALSE))</f>
        <v>SERENISSIMA</v>
      </c>
      <c r="S19">
        <v>27</v>
      </c>
      <c r="V19" s="51" t="s">
        <v>119</v>
      </c>
      <c r="W19" s="54">
        <v>9</v>
      </c>
      <c r="X19" s="54">
        <v>2</v>
      </c>
      <c r="Y19" s="54">
        <v>2</v>
      </c>
      <c r="Z19" s="54">
        <v>5</v>
      </c>
      <c r="AA19" s="54">
        <f>E69+E116+E159+E207+E249+E294+E340+E384+E429</f>
        <v>5</v>
      </c>
      <c r="AB19" s="54">
        <f>D69+D116+D159+D207+D249+D294+D340+D384+D429</f>
        <v>23</v>
      </c>
      <c r="AC19" s="54">
        <f>AA19-AB19</f>
        <v>-18</v>
      </c>
    </row>
    <row r="20" spans="1:29" ht="12.75">
      <c r="A20" s="16" t="str">
        <f>Iscritti!B21</f>
        <v>DLF GORIZIA</v>
      </c>
      <c r="B20" s="12"/>
      <c r="C20" s="18">
        <f aca="true" t="shared" si="2" ref="C20:C28">E20*3+F20</f>
        <v>14</v>
      </c>
      <c r="D20" s="19">
        <f t="shared" si="0"/>
        <v>9</v>
      </c>
      <c r="E20" s="19">
        <f>F37+F78+F123+F168+F213+F258+F303+F348+F393</f>
        <v>4</v>
      </c>
      <c r="F20" s="19">
        <f>G37+G78+G123+G168+G213+G258+G303+G348+G393</f>
        <v>2</v>
      </c>
      <c r="G20" s="19">
        <f>H37+H78+H123+H168+H213+H258+H303+H348+H393</f>
        <v>3</v>
      </c>
      <c r="H20" s="20">
        <f>D37+D78+D123+D168+D213+D258+D303+D348+D393</f>
        <v>18</v>
      </c>
      <c r="I20" s="19">
        <f>E37+E78+E123+E168+E213+E258+E303+E348+E393</f>
        <v>10</v>
      </c>
      <c r="J20" s="19">
        <f t="shared" si="1"/>
        <v>8</v>
      </c>
      <c r="K20" s="21">
        <f aca="true" t="shared" si="3" ref="K20:K27">+C20+J20+H20</f>
        <v>40</v>
      </c>
      <c r="L20" s="21">
        <f>D45+E90+D142+D208+D232+D277+D322+D367+D412</f>
        <v>77</v>
      </c>
      <c r="M20" s="21">
        <f>LARGE(K19:K28,2)</f>
        <v>59</v>
      </c>
      <c r="N20" s="56">
        <f>D73+D90+D135+D180+D225+D270+D315+D360+D405</f>
        <v>90</v>
      </c>
      <c r="O20" s="56">
        <f>E73+E90+E135+E180+E225+E270+E315+E360+E405</f>
        <v>57</v>
      </c>
      <c r="P20" s="56">
        <f aca="true" t="shared" si="4" ref="P20:P28">N20-O20</f>
        <v>33</v>
      </c>
      <c r="Q20" s="21"/>
      <c r="R20" s="50" t="str">
        <f>IF(SUM(C19:C28)=0,"",VLOOKUP(M20,K19:L28,2,FALSE))</f>
        <v>CTS GENOVA</v>
      </c>
      <c r="S20">
        <v>19</v>
      </c>
      <c r="V20" s="51" t="s">
        <v>147</v>
      </c>
      <c r="W20" s="54">
        <v>2</v>
      </c>
      <c r="X20" s="54">
        <v>0</v>
      </c>
      <c r="Y20" s="54">
        <v>0</v>
      </c>
      <c r="Z20" s="54">
        <v>2</v>
      </c>
      <c r="AA20" s="54">
        <v>0</v>
      </c>
      <c r="AB20" s="54">
        <v>5</v>
      </c>
      <c r="AC20" s="54">
        <f>AA20-AB20</f>
        <v>-5</v>
      </c>
    </row>
    <row r="21" spans="1:29" ht="12.75">
      <c r="A21" s="16" t="str">
        <f>Iscritti!B22</f>
        <v>SERENISSIMA</v>
      </c>
      <c r="B21" s="12"/>
      <c r="C21" s="18">
        <f t="shared" si="2"/>
        <v>27</v>
      </c>
      <c r="D21" s="19">
        <f t="shared" si="0"/>
        <v>9</v>
      </c>
      <c r="E21" s="19">
        <f>F35+F80+H123+F169+H214+H260+F307+F351+F396</f>
        <v>9</v>
      </c>
      <c r="F21" s="19">
        <f>G35+G80+G123+G169+G214+G260+G307+G351+G396</f>
        <v>0</v>
      </c>
      <c r="G21" s="19">
        <f>H35+H80+F123+H169+F214+F260+H307+H351+H396</f>
        <v>0</v>
      </c>
      <c r="H21" s="20">
        <f>D35+D80+E123+D169+E214+E260+D307+D351+D396</f>
        <v>29</v>
      </c>
      <c r="I21" s="20">
        <f>E35+E80+D123+E169+D214+D260+E307+E351+E396</f>
        <v>2</v>
      </c>
      <c r="J21" s="19">
        <f t="shared" si="1"/>
        <v>27</v>
      </c>
      <c r="K21" s="21">
        <f t="shared" si="3"/>
        <v>83</v>
      </c>
      <c r="L21" s="21" t="str">
        <f aca="true" t="shared" si="5" ref="L21:L27">+A21</f>
        <v>SERENISSIMA</v>
      </c>
      <c r="M21" s="21">
        <f>LARGE(K19:K28,3)</f>
        <v>43</v>
      </c>
      <c r="N21" s="56">
        <f>D59+D104+E135+D187+E232+E284+D343+D381+D426</f>
        <v>145</v>
      </c>
      <c r="O21" s="56">
        <f>E59+E104+D135+E187+D232+D284+E343+E381+E426</f>
        <v>39</v>
      </c>
      <c r="P21" s="56">
        <f t="shared" si="4"/>
        <v>106</v>
      </c>
      <c r="Q21" s="21"/>
      <c r="R21" s="50" t="str">
        <f>IF(SUM(C19:C28)=0,"",VLOOKUP(M21,K19:L28,2,FALSE))</f>
        <v>BULLDOGS</v>
      </c>
      <c r="S21">
        <v>18</v>
      </c>
      <c r="V21" s="51" t="s">
        <v>121</v>
      </c>
      <c r="W21" s="54">
        <v>9</v>
      </c>
      <c r="X21" s="54">
        <v>1</v>
      </c>
      <c r="Y21" s="54">
        <v>0</v>
      </c>
      <c r="Z21" s="54">
        <v>8</v>
      </c>
      <c r="AA21" s="54">
        <f>E71+E114+E161+E205+E251+E296+E342+E386+E431</f>
        <v>4</v>
      </c>
      <c r="AB21" s="54">
        <f>D71+D114+D161+D205+D251+D296+D342+D386+D431</f>
        <v>26</v>
      </c>
      <c r="AC21" s="54">
        <f>AA21-AB21</f>
        <v>-22</v>
      </c>
    </row>
    <row r="22" spans="1:29" ht="12.75">
      <c r="A22" s="16" t="str">
        <f>Iscritti!B23</f>
        <v>BULLDOGS</v>
      </c>
      <c r="B22" s="12"/>
      <c r="C22" s="18">
        <f t="shared" si="2"/>
        <v>18</v>
      </c>
      <c r="D22" s="19">
        <f t="shared" si="0"/>
        <v>9</v>
      </c>
      <c r="E22" s="19">
        <f>H35+H81+F127+H171+F216+F261+H303+H349+H395</f>
        <v>5</v>
      </c>
      <c r="F22" s="19">
        <f>G35+G81+G127+G171+G216+G261+G303+G349+G395</f>
        <v>3</v>
      </c>
      <c r="G22" s="19">
        <f>F35+F81+H127+F171+H216+H261+F303+F349+F395</f>
        <v>1</v>
      </c>
      <c r="H22" s="20">
        <f>+E35+E81+D127+E171+D216+D261+E303+E349+E395</f>
        <v>17</v>
      </c>
      <c r="I22" s="19">
        <f>D35+D81+E127+D171+E216+E261+D303+D349+D395</f>
        <v>9</v>
      </c>
      <c r="J22" s="19">
        <f t="shared" si="1"/>
        <v>8</v>
      </c>
      <c r="K22" s="21">
        <f t="shared" si="3"/>
        <v>43</v>
      </c>
      <c r="L22" s="21" t="str">
        <f t="shared" si="5"/>
        <v>BULLDOGS</v>
      </c>
      <c r="M22" s="21">
        <f>LARGE(K19:K28,4)</f>
        <v>40</v>
      </c>
      <c r="N22" s="56">
        <f>E59+E111+D163+E201+D246+D291+E315+E367+E419</f>
        <v>71</v>
      </c>
      <c r="O22" s="56">
        <f>D59+D111+E163+D201+E246+E291+D315+D367+D419</f>
        <v>49</v>
      </c>
      <c r="P22" s="56">
        <f t="shared" si="4"/>
        <v>22</v>
      </c>
      <c r="Q22" s="21"/>
      <c r="R22" s="50" t="s">
        <v>20</v>
      </c>
      <c r="S22">
        <v>15</v>
      </c>
      <c r="V22" s="51" t="s">
        <v>120</v>
      </c>
      <c r="W22" s="54">
        <v>9</v>
      </c>
      <c r="X22" s="54">
        <v>0</v>
      </c>
      <c r="Y22" s="54">
        <v>0</v>
      </c>
      <c r="Z22" s="54">
        <v>9</v>
      </c>
      <c r="AA22" s="54">
        <f>E70+E115+E160+E204+E250+E295+E341+E385+E430</f>
        <v>5</v>
      </c>
      <c r="AB22" s="54">
        <f>D70+D115+D160+D204+D250+D295+D341+D385+D430</f>
        <v>37</v>
      </c>
      <c r="AC22" s="54">
        <f>AA22-AB22</f>
        <v>-32</v>
      </c>
    </row>
    <row r="23" spans="1:29" ht="12.75">
      <c r="A23" s="16" t="str">
        <f>Iscritti!B24</f>
        <v>FLICKERS</v>
      </c>
      <c r="B23" s="12"/>
      <c r="C23" s="18">
        <f t="shared" si="2"/>
        <v>13</v>
      </c>
      <c r="D23" s="19">
        <f t="shared" si="0"/>
        <v>9</v>
      </c>
      <c r="E23" s="19">
        <f>F34+F79+H124+H168+F217+F260+F306+F350+F395</f>
        <v>3</v>
      </c>
      <c r="F23" s="19">
        <f>G34+G79+G124+G168+G217+G260+G306+G350+G395</f>
        <v>4</v>
      </c>
      <c r="G23" s="19">
        <f>H34+H79+F124+F168+H217+H260+H306+H350+H395</f>
        <v>2</v>
      </c>
      <c r="H23" s="20">
        <f>D34+D79+E124+E168+D217+D260+D305+D350+D395</f>
        <v>19</v>
      </c>
      <c r="I23" s="19">
        <f>E34+E79+D124+D168+E217+E260+E305+E350+E395</f>
        <v>11</v>
      </c>
      <c r="J23" s="19">
        <f t="shared" si="1"/>
        <v>8</v>
      </c>
      <c r="K23" s="21">
        <f t="shared" si="3"/>
        <v>40</v>
      </c>
      <c r="L23" s="21" t="str">
        <f t="shared" si="5"/>
        <v>FLICKERS</v>
      </c>
      <c r="M23" s="21">
        <f>LARGE(K19:K28,5)</f>
        <v>40</v>
      </c>
      <c r="N23" s="56">
        <f>D52+D97+E142+E180+D253+D284+D329+D374+D419</f>
        <v>71</v>
      </c>
      <c r="O23" s="56">
        <f>E52+E97+D142+D180+E253+E284+E329+E374+E419</f>
        <v>50</v>
      </c>
      <c r="P23" s="56">
        <f t="shared" si="4"/>
        <v>21</v>
      </c>
      <c r="Q23" s="21"/>
      <c r="R23" s="50" t="s">
        <v>23</v>
      </c>
      <c r="S23">
        <v>14</v>
      </c>
      <c r="V23" s="51" t="s">
        <v>132</v>
      </c>
      <c r="W23" s="54">
        <v>7</v>
      </c>
      <c r="X23" s="54">
        <v>1</v>
      </c>
      <c r="Y23" s="54">
        <v>1</v>
      </c>
      <c r="Z23" s="54">
        <v>5</v>
      </c>
      <c r="AA23" s="54">
        <f>E72+E117+E162+E206+E252+E297+E432</f>
        <v>2</v>
      </c>
      <c r="AB23" s="54">
        <f>D72+D117+D162+D206+D252+D297+D432</f>
        <v>22</v>
      </c>
      <c r="AC23" s="54">
        <f>AA23-AB23</f>
        <v>-20</v>
      </c>
    </row>
    <row r="24" spans="1:29" ht="12.75">
      <c r="A24" s="16" t="str">
        <f>Iscritti!B25</f>
        <v>ALFIERI TORINO</v>
      </c>
      <c r="B24" s="17"/>
      <c r="C24" s="18">
        <f t="shared" si="2"/>
        <v>7</v>
      </c>
      <c r="D24" s="19">
        <f t="shared" si="0"/>
        <v>9</v>
      </c>
      <c r="E24" s="19">
        <f>F36+F81+F125+F170+H213+H259+H305+H350+F397</f>
        <v>2</v>
      </c>
      <c r="F24" s="19">
        <f>G36+G81+G125+G170+G213+G259+G305+G350+G397</f>
        <v>1</v>
      </c>
      <c r="G24" s="19">
        <f>H36+H81+H125+H170+F213+F259+F305+F350+H397</f>
        <v>6</v>
      </c>
      <c r="H24" s="20">
        <f>D36+D81+D125+D170+E213+E259+E305+E350+D397</f>
        <v>10</v>
      </c>
      <c r="I24" s="19">
        <f>E36+E81+E125+E170+D213+D259+D305+D350+E397</f>
        <v>19</v>
      </c>
      <c r="J24" s="19">
        <f t="shared" si="1"/>
        <v>-9</v>
      </c>
      <c r="K24" s="21">
        <f t="shared" si="3"/>
        <v>8</v>
      </c>
      <c r="L24" s="21" t="str">
        <f t="shared" si="5"/>
        <v>ALFIERI TORINO</v>
      </c>
      <c r="M24" s="21">
        <f>LARGE(K19:K28,6)</f>
        <v>33</v>
      </c>
      <c r="N24" s="56">
        <f>D66+D111+D149+D194+E225+E277+E329+E381+D433</f>
        <v>39</v>
      </c>
      <c r="O24" s="56">
        <f>E66+E111+E149+E194+D225+D277+D329+D381+E433</f>
        <v>106</v>
      </c>
      <c r="P24" s="56">
        <f t="shared" si="4"/>
        <v>-67</v>
      </c>
      <c r="Q24" s="21"/>
      <c r="R24" s="50" t="s">
        <v>19</v>
      </c>
      <c r="S24">
        <v>13</v>
      </c>
      <c r="V24" s="66" t="s">
        <v>227</v>
      </c>
      <c r="W24" s="67">
        <v>36</v>
      </c>
      <c r="X24" s="67">
        <v>4</v>
      </c>
      <c r="Y24" s="67">
        <v>3</v>
      </c>
      <c r="Z24" s="67">
        <v>29</v>
      </c>
      <c r="AA24" s="67">
        <f>SUM(AA19:AA23)</f>
        <v>16</v>
      </c>
      <c r="AB24" s="67">
        <f>SUM(AB19:AB23)</f>
        <v>113</v>
      </c>
      <c r="AC24" s="67">
        <f>SUM(AC19:AC23)</f>
        <v>-97</v>
      </c>
    </row>
    <row r="25" spans="1:29" ht="12.75">
      <c r="A25" s="16" t="str">
        <f>Iscritti!B26</f>
        <v>CTS GENOVA</v>
      </c>
      <c r="B25" s="17"/>
      <c r="C25" s="18">
        <f t="shared" si="2"/>
        <v>19</v>
      </c>
      <c r="D25" s="19">
        <f t="shared" si="0"/>
        <v>9</v>
      </c>
      <c r="E25" s="19">
        <f>H34+H80+H126+H170+H216+F262+F306+H348+H394</f>
        <v>6</v>
      </c>
      <c r="F25" s="19">
        <f>G34+G80+G126+G170+G216+G262+G306+G348+G394</f>
        <v>1</v>
      </c>
      <c r="G25" s="19">
        <f>F34+F80+F126+F170+F216+H262+H306+F348+F394</f>
        <v>2</v>
      </c>
      <c r="H25" s="20">
        <f>E34+E80+E126+E170+E216+D262+D306+E348+E394</f>
        <v>24</v>
      </c>
      <c r="I25" s="19">
        <f>D34+D80+D126+D170+D216+E262+E306+D348+D394</f>
        <v>8</v>
      </c>
      <c r="J25" s="19">
        <f t="shared" si="1"/>
        <v>16</v>
      </c>
      <c r="K25" s="21">
        <f t="shared" si="3"/>
        <v>59</v>
      </c>
      <c r="L25" s="21" t="str">
        <f t="shared" si="5"/>
        <v>CTS GENOVA</v>
      </c>
      <c r="M25" s="21">
        <f>LARGE(K19:K28,7)</f>
        <v>17</v>
      </c>
      <c r="N25" s="56">
        <f>E52+E104+E156+E194+E246+D298+D336+E360+E412</f>
        <v>109</v>
      </c>
      <c r="O25" s="56">
        <f>D52+D104+D156+D194+D246+E298+E336+D360+D412</f>
        <v>40</v>
      </c>
      <c r="P25" s="56">
        <f t="shared" si="4"/>
        <v>69</v>
      </c>
      <c r="Q25" s="21"/>
      <c r="R25" s="50" t="str">
        <f>IF(SUM(C19:C28)=0,"",VLOOKUP(M25,K19:L28,2,FALSE))</f>
        <v>VITTORIO ALFIERI</v>
      </c>
      <c r="S25">
        <v>12</v>
      </c>
      <c r="U25" s="19"/>
      <c r="AC25" s="1"/>
    </row>
    <row r="26" spans="1:19" ht="12.75">
      <c r="A26" s="16" t="str">
        <f>Iscritti!B27</f>
        <v>CT CASTANO</v>
      </c>
      <c r="B26" s="17"/>
      <c r="C26" s="18">
        <f t="shared" si="2"/>
        <v>1</v>
      </c>
      <c r="D26" s="19">
        <f t="shared" si="0"/>
        <v>9</v>
      </c>
      <c r="E26" s="19">
        <f>H33+H79+H125+H169+H215+H261+H306+F352+H393</f>
        <v>0</v>
      </c>
      <c r="F26" s="19">
        <f>G33+G79+G125+G169+G215+G261+G306+G352+G393</f>
        <v>1</v>
      </c>
      <c r="G26" s="19">
        <f>F33+F79+F125+F169+F215+F261+F306+H352+F393</f>
        <v>8</v>
      </c>
      <c r="H26" s="20">
        <f>E33+E79+E125+E169+E215+E261+E306+D352+E393</f>
        <v>4</v>
      </c>
      <c r="I26" s="19">
        <f>D33+D79+D125+D169+D215+D261+D306+E352+D393</f>
        <v>30</v>
      </c>
      <c r="J26" s="19">
        <f t="shared" si="1"/>
        <v>-26</v>
      </c>
      <c r="K26" s="21">
        <f t="shared" si="3"/>
        <v>-21</v>
      </c>
      <c r="L26" s="21" t="str">
        <f t="shared" si="5"/>
        <v>CT CASTANO</v>
      </c>
      <c r="M26" s="21">
        <f>LARGE(K19:K28,8)</f>
        <v>8</v>
      </c>
      <c r="N26" s="56">
        <f>E45+E97+E149+E187+E239+E291+E336+E388+E405</f>
        <v>42</v>
      </c>
      <c r="O26" s="56">
        <f>D45+D97+D149+D187+D239+D291+D336+E388+D405</f>
        <v>124</v>
      </c>
      <c r="P26" s="56">
        <f t="shared" si="4"/>
        <v>-82</v>
      </c>
      <c r="Q26" s="21"/>
      <c r="R26" s="50" t="str">
        <f>IF(SUM(C19:C28)=0,"",VLOOKUP(M26,K19:L28,2,FALSE))</f>
        <v>ALFIERI TORINO</v>
      </c>
      <c r="S26">
        <v>7</v>
      </c>
    </row>
    <row r="27" spans="1:29" ht="12.75">
      <c r="A27" s="16" t="str">
        <f>Iscritti!B28</f>
        <v>VITTORIO ALFIERI</v>
      </c>
      <c r="B27" s="17"/>
      <c r="C27" s="18">
        <f t="shared" si="2"/>
        <v>12</v>
      </c>
      <c r="D27" s="19">
        <f t="shared" si="0"/>
        <v>9</v>
      </c>
      <c r="E27" s="19">
        <f>H36+F82+F126+F171+F215+H258+H304+H350+H396</f>
        <v>3</v>
      </c>
      <c r="F27" s="19">
        <f>G36+G82+G126+G171+G215+G258+G304+G350+G396</f>
        <v>3</v>
      </c>
      <c r="G27" s="19">
        <f>F36+H82+H126+H171+H215+F258+F304+F350+F396</f>
        <v>3</v>
      </c>
      <c r="H27" s="20">
        <f>E36+D82+D126+D171+D215+E258+E304+E350+E396</f>
        <v>11</v>
      </c>
      <c r="I27" s="19">
        <f>D36+E82+E126+E171+E215+D258+D304+D350+D396</f>
        <v>17</v>
      </c>
      <c r="J27" s="19">
        <f t="shared" si="1"/>
        <v>-6</v>
      </c>
      <c r="K27" s="21">
        <f t="shared" si="3"/>
        <v>17</v>
      </c>
      <c r="L27" s="21" t="str">
        <f t="shared" si="5"/>
        <v>VITTORIO ALFIERI</v>
      </c>
      <c r="M27" s="21">
        <f>LARGE(K19:K28,9)</f>
        <v>-21</v>
      </c>
      <c r="N27" s="56">
        <f>E66+D118+D156+D201+D239+E270+E322+E374+E426</f>
        <v>67</v>
      </c>
      <c r="O27" s="56">
        <f>D66+E118+E156+E201+E239+D270+D322+D374+D426</f>
        <v>84</v>
      </c>
      <c r="P27" s="56">
        <f t="shared" si="4"/>
        <v>-17</v>
      </c>
      <c r="Q27" s="21"/>
      <c r="R27" s="50" t="str">
        <f>IF(SUM(C19:C28)=0,"",VLOOKUP(M27,K19:L28,2,FALSE))</f>
        <v>CT CASTANO</v>
      </c>
      <c r="S27">
        <v>1</v>
      </c>
      <c r="V27" s="61" t="s">
        <v>22</v>
      </c>
      <c r="W27" s="61"/>
      <c r="X27" s="61"/>
      <c r="Y27" s="61"/>
      <c r="Z27" s="61"/>
      <c r="AA27" s="61"/>
      <c r="AB27" s="61"/>
      <c r="AC27" s="61"/>
    </row>
    <row r="28" spans="1:29" ht="12.75">
      <c r="A28" s="16" t="str">
        <f>Iscritti!B29</f>
        <v>SCORPIONS</v>
      </c>
      <c r="B28" s="17"/>
      <c r="C28" s="18">
        <f t="shared" si="2"/>
        <v>1</v>
      </c>
      <c r="D28" s="19">
        <f t="shared" si="0"/>
        <v>9</v>
      </c>
      <c r="E28" s="19">
        <f>H37+H82+H127+H172+H217+H262+H307+H352+H397</f>
        <v>0</v>
      </c>
      <c r="F28" s="19">
        <f>G37+G82+G127+G172+G217+G262+G307+G352+G397</f>
        <v>1</v>
      </c>
      <c r="G28" s="19">
        <f>F37+F82+F127+F172+F217+F262+F307+F352+F397</f>
        <v>8</v>
      </c>
      <c r="H28" s="19">
        <f>E37+E82+E127+E172+E217+E262+E307+E352+E397</f>
        <v>3</v>
      </c>
      <c r="I28" s="19">
        <f>D37+D82+D127+D172+D217+D262+D307+D352+D397</f>
        <v>29</v>
      </c>
      <c r="J28" s="19">
        <f t="shared" si="1"/>
        <v>-26</v>
      </c>
      <c r="K28" s="21">
        <f>+C28+J28+H28</f>
        <v>-22</v>
      </c>
      <c r="L28" s="21" t="str">
        <f>+A28</f>
        <v>SCORPIONS</v>
      </c>
      <c r="M28" s="21">
        <f>LARGE(K19:K28,10)</f>
        <v>-22</v>
      </c>
      <c r="N28" s="56">
        <v>16</v>
      </c>
      <c r="O28" s="56">
        <v>113</v>
      </c>
      <c r="P28" s="56">
        <f t="shared" si="4"/>
        <v>-97</v>
      </c>
      <c r="Q28" s="21"/>
      <c r="R28" s="50" t="str">
        <f>IF(SUM(C19:C28)=0,"",VLOOKUP(M28,K19:L28,2,FALSE))</f>
        <v>SCORPIONS</v>
      </c>
      <c r="S28">
        <v>1</v>
      </c>
      <c r="V28" s="51"/>
      <c r="W28" s="52" t="s">
        <v>34</v>
      </c>
      <c r="X28" s="52" t="s">
        <v>35</v>
      </c>
      <c r="Y28" s="53" t="s">
        <v>36</v>
      </c>
      <c r="Z28" s="53" t="s">
        <v>37</v>
      </c>
      <c r="AA28" s="53" t="s">
        <v>38</v>
      </c>
      <c r="AB28" s="52" t="s">
        <v>39</v>
      </c>
      <c r="AC28" s="52" t="s">
        <v>40</v>
      </c>
    </row>
    <row r="29" spans="1:29" ht="12.75">
      <c r="A29" s="16"/>
      <c r="B29" s="17"/>
      <c r="C29" s="18"/>
      <c r="D29" s="19"/>
      <c r="E29" s="19"/>
      <c r="F29" s="19"/>
      <c r="G29" s="19"/>
      <c r="H29" s="20"/>
      <c r="I29" s="19"/>
      <c r="J29" s="19"/>
      <c r="K29" s="21"/>
      <c r="L29" s="21"/>
      <c r="M29" s="21"/>
      <c r="N29" s="56"/>
      <c r="O29" s="56"/>
      <c r="P29" s="56"/>
      <c r="Q29" s="21"/>
      <c r="R29" s="44"/>
      <c r="V29" s="51" t="s">
        <v>118</v>
      </c>
      <c r="W29" s="54">
        <v>9</v>
      </c>
      <c r="X29" s="54"/>
      <c r="Y29" s="54"/>
      <c r="Z29" s="54"/>
      <c r="AA29" s="54">
        <f>E62+D116+D152+D197+D235+E266+D321+E371+E424</f>
        <v>17</v>
      </c>
      <c r="AB29" s="54">
        <f>D62+E116+E152+E197+E235+D266+D321+D371+D424</f>
        <v>13</v>
      </c>
      <c r="AC29" s="54">
        <f>AA29-AB29</f>
        <v>4</v>
      </c>
    </row>
    <row r="30" spans="1:29" ht="12.75" customHeight="1">
      <c r="A30" s="63" t="s">
        <v>31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V30" s="51" t="s">
        <v>116</v>
      </c>
      <c r="W30" s="54">
        <v>9</v>
      </c>
      <c r="X30" s="54"/>
      <c r="Y30" s="54"/>
      <c r="Z30" s="54"/>
      <c r="AA30" s="54"/>
      <c r="AB30" s="54"/>
      <c r="AC30" s="54">
        <f>AA30-AB30</f>
        <v>0</v>
      </c>
    </row>
    <row r="31" spans="1:29" ht="12.75" customHeight="1">
      <c r="A31" s="63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V31" s="51" t="s">
        <v>124</v>
      </c>
      <c r="W31" s="54">
        <v>9</v>
      </c>
      <c r="X31" s="54"/>
      <c r="Y31" s="54"/>
      <c r="Z31" s="54"/>
      <c r="AA31" s="54"/>
      <c r="AB31" s="54"/>
      <c r="AC31" s="54">
        <f>AA31-AB31</f>
        <v>0</v>
      </c>
    </row>
    <row r="32" spans="1:29" ht="13.5" thickBot="1">
      <c r="A32" s="12" t="s">
        <v>41</v>
      </c>
      <c r="B32" s="12"/>
      <c r="C32" s="14"/>
      <c r="D32" s="62" t="s">
        <v>42</v>
      </c>
      <c r="E32" s="62"/>
      <c r="F32" s="22"/>
      <c r="G32" s="23"/>
      <c r="H32" s="22"/>
      <c r="I32" s="14"/>
      <c r="J32" s="14"/>
      <c r="K32" s="14"/>
      <c r="L32" s="14"/>
      <c r="M32" s="24"/>
      <c r="N32" s="24"/>
      <c r="O32" s="24"/>
      <c r="P32" s="24"/>
      <c r="Q32" s="24"/>
      <c r="R32" s="25" t="s">
        <v>43</v>
      </c>
      <c r="V32" s="51" t="s">
        <v>117</v>
      </c>
      <c r="W32" s="54">
        <v>9</v>
      </c>
      <c r="X32" s="54"/>
      <c r="Y32" s="54"/>
      <c r="Z32" s="54"/>
      <c r="AA32" s="54"/>
      <c r="AB32" s="54"/>
      <c r="AC32" s="54">
        <f>AA32-AB32</f>
        <v>0</v>
      </c>
    </row>
    <row r="33" spans="1:18" ht="13.5" thickBot="1">
      <c r="A33" s="26" t="str">
        <f>A19</f>
        <v>STRADIVARI</v>
      </c>
      <c r="B33" s="26" t="str">
        <f>A26</f>
        <v>CT CASTANO</v>
      </c>
      <c r="C33" s="14"/>
      <c r="D33" s="27">
        <f>TurniSabato!G19</f>
        <v>4</v>
      </c>
      <c r="E33" s="27">
        <f>TurniSabato!H19</f>
        <v>0</v>
      </c>
      <c r="F33" s="28">
        <f>IF(D33&gt;E33,1,0)</f>
        <v>1</v>
      </c>
      <c r="G33" s="28">
        <f>IF(D33=E33,1,0)</f>
        <v>0</v>
      </c>
      <c r="H33" s="28">
        <f>IF(D33&lt;E33,1,0)</f>
        <v>0</v>
      </c>
      <c r="I33" s="14"/>
      <c r="J33" s="14"/>
      <c r="K33" s="14"/>
      <c r="L33" s="14"/>
      <c r="M33" s="24"/>
      <c r="N33" s="24"/>
      <c r="O33" s="24"/>
      <c r="P33" s="24"/>
      <c r="Q33" s="24"/>
      <c r="R33" s="29" t="str">
        <f>A24</f>
        <v>ALFIERI TORINO</v>
      </c>
    </row>
    <row r="34" spans="1:18" ht="13.5" thickBot="1">
      <c r="A34" s="26" t="str">
        <f>A23</f>
        <v>FLICKERS</v>
      </c>
      <c r="B34" s="26" t="str">
        <f>A25</f>
        <v>CTS GENOVA</v>
      </c>
      <c r="C34" s="14"/>
      <c r="D34" s="27">
        <f>TurniSabato!G20</f>
        <v>1</v>
      </c>
      <c r="E34" s="27">
        <f>TurniSabato!H20</f>
        <v>3</v>
      </c>
      <c r="F34" s="28">
        <f>IF(D34&gt;E34,1,0)</f>
        <v>0</v>
      </c>
      <c r="G34" s="28">
        <f>IF(D34=E34,1,0)</f>
        <v>0</v>
      </c>
      <c r="H34" s="28">
        <f>IF(D34&lt;E34,1,0)</f>
        <v>1</v>
      </c>
      <c r="I34" s="14"/>
      <c r="J34" s="14"/>
      <c r="K34" s="14"/>
      <c r="L34" s="14"/>
      <c r="M34" s="24"/>
      <c r="N34" s="24"/>
      <c r="O34" s="24"/>
      <c r="P34" s="24"/>
      <c r="Q34" s="24"/>
      <c r="R34" s="29" t="str">
        <f>A27</f>
        <v>VITTORIO ALFIERI</v>
      </c>
    </row>
    <row r="35" spans="1:18" ht="13.5" thickBot="1">
      <c r="A35" s="26" t="str">
        <f>A21</f>
        <v>SERENISSIMA</v>
      </c>
      <c r="B35" s="26" t="str">
        <f>A22</f>
        <v>BULLDOGS</v>
      </c>
      <c r="C35" s="14"/>
      <c r="D35" s="27">
        <f>TurniSabato!G21</f>
        <v>3</v>
      </c>
      <c r="E35" s="27">
        <f>TurniSabato!H21</f>
        <v>0</v>
      </c>
      <c r="F35" s="28">
        <f>IF(D35&gt;E35,1,0)</f>
        <v>1</v>
      </c>
      <c r="G35" s="28">
        <f>IF(D35=E35,1,0)</f>
        <v>0</v>
      </c>
      <c r="H35" s="28">
        <f>IF(D35&lt;E35,1,0)</f>
        <v>0</v>
      </c>
      <c r="I35" s="14"/>
      <c r="J35" s="14"/>
      <c r="K35" s="14"/>
      <c r="L35" s="14"/>
      <c r="M35" s="24"/>
      <c r="N35" s="24"/>
      <c r="O35" s="24"/>
      <c r="P35" s="24"/>
      <c r="Q35" s="24"/>
      <c r="R35" s="29" t="str">
        <f>A28</f>
        <v>SCORPIONS</v>
      </c>
    </row>
    <row r="36" spans="1:18" ht="13.5" thickBot="1">
      <c r="A36" s="48" t="str">
        <f>A24</f>
        <v>ALFIERI TORINO</v>
      </c>
      <c r="B36" s="48" t="str">
        <f>A27</f>
        <v>VITTORIO ALFIERI</v>
      </c>
      <c r="C36" s="14"/>
      <c r="D36" s="27">
        <f>TurniSabato!G26</f>
        <v>1</v>
      </c>
      <c r="E36" s="27">
        <f>TurniSabato!H26</f>
        <v>2</v>
      </c>
      <c r="F36" s="28">
        <f>IF(D36&gt;E36,1,0)</f>
        <v>0</v>
      </c>
      <c r="G36" s="28">
        <f>IF(D36=E36,1,0)</f>
        <v>0</v>
      </c>
      <c r="H36" s="28">
        <f>IF(D36&lt;E36,1,0)</f>
        <v>1</v>
      </c>
      <c r="I36" s="14"/>
      <c r="J36" s="14"/>
      <c r="K36" s="14"/>
      <c r="L36" s="14"/>
      <c r="M36" s="24"/>
      <c r="N36" s="24"/>
      <c r="O36" s="24"/>
      <c r="P36" s="24"/>
      <c r="Q36" s="24"/>
      <c r="R36" s="29" t="str">
        <f>A19</f>
        <v>STRADIVARI</v>
      </c>
    </row>
    <row r="37" spans="1:18" ht="13.5" thickBot="1">
      <c r="A37" s="49" t="str">
        <f>A20</f>
        <v>DLF GORIZIA</v>
      </c>
      <c r="B37" s="49" t="str">
        <f>A28</f>
        <v>SCORPIONS</v>
      </c>
      <c r="C37" s="14"/>
      <c r="D37" s="27">
        <f>TurniSabato!G27</f>
        <v>4</v>
      </c>
      <c r="E37" s="27">
        <f>TurniSabato!H27</f>
        <v>0</v>
      </c>
      <c r="F37" s="28">
        <f>IF(D37&gt;E37,1,0)</f>
        <v>1</v>
      </c>
      <c r="G37" s="28">
        <f>IF(D37=E37,1,0)</f>
        <v>0</v>
      </c>
      <c r="H37" s="28">
        <f>IF(D37&lt;E37,1,0)</f>
        <v>0</v>
      </c>
      <c r="I37" s="14"/>
      <c r="J37" s="14"/>
      <c r="K37" s="14"/>
      <c r="L37" s="14"/>
      <c r="M37" s="24"/>
      <c r="N37" s="24"/>
      <c r="O37" s="24"/>
      <c r="P37" s="24"/>
      <c r="Q37" s="24"/>
      <c r="R37" s="29" t="str">
        <f>A26</f>
        <v>CT CASTANO</v>
      </c>
    </row>
    <row r="38" spans="1:18" ht="12.75">
      <c r="A38" s="16"/>
      <c r="B38" s="16"/>
      <c r="C38" s="31"/>
      <c r="D38" s="31"/>
      <c r="E38" s="31"/>
      <c r="F38" s="28"/>
      <c r="G38" s="28"/>
      <c r="H38" s="28"/>
      <c r="I38" s="28"/>
      <c r="J38" s="28"/>
      <c r="K38" s="28"/>
      <c r="L38" s="28"/>
      <c r="M38" s="30"/>
      <c r="N38" s="30"/>
      <c r="O38" s="30"/>
      <c r="P38" s="30"/>
      <c r="Q38" s="30"/>
      <c r="R38" s="17"/>
    </row>
    <row r="39" spans="1:18" ht="13.5" thickBot="1">
      <c r="A39" s="12" t="s">
        <v>44</v>
      </c>
      <c r="B39" s="12"/>
      <c r="C39" s="14"/>
      <c r="D39" s="62" t="s">
        <v>42</v>
      </c>
      <c r="E39" s="62"/>
      <c r="F39" s="23"/>
      <c r="G39" s="23"/>
      <c r="H39" s="25"/>
      <c r="I39" s="14"/>
      <c r="J39" s="14"/>
      <c r="K39" s="14"/>
      <c r="L39" s="14"/>
      <c r="M39" s="14"/>
      <c r="N39" s="14"/>
      <c r="O39" s="14"/>
      <c r="P39" s="14"/>
      <c r="Q39" s="14"/>
      <c r="R39" s="25" t="s">
        <v>43</v>
      </c>
    </row>
    <row r="40" spans="1:18" ht="13.5" thickBot="1">
      <c r="A40" s="16" t="str">
        <f>A33</f>
        <v>STRADIVARI</v>
      </c>
      <c r="B40" s="16" t="str">
        <f>B33</f>
        <v>CT CASTANO</v>
      </c>
      <c r="C40" s="32"/>
      <c r="D40" s="33">
        <f>SUM(F41:F44)</f>
        <v>4</v>
      </c>
      <c r="E40" s="33">
        <f>SUM(G41:G44)</f>
        <v>0</v>
      </c>
      <c r="F40" s="34"/>
      <c r="G40" s="35"/>
      <c r="H40" s="25"/>
      <c r="I40" s="14"/>
      <c r="J40" s="14"/>
      <c r="K40" s="14"/>
      <c r="L40" s="14"/>
      <c r="M40" s="14"/>
      <c r="N40" s="14"/>
      <c r="O40" s="14"/>
      <c r="P40" s="14"/>
      <c r="Q40" s="14"/>
      <c r="R40" s="36" t="str">
        <f>R33</f>
        <v>ALFIERI TORINO</v>
      </c>
    </row>
    <row r="41" spans="1:18" ht="12.75">
      <c r="A41" s="29" t="s">
        <v>87</v>
      </c>
      <c r="B41" s="29" t="s">
        <v>91</v>
      </c>
      <c r="C41" s="37"/>
      <c r="D41" s="38">
        <v>2</v>
      </c>
      <c r="E41" s="38">
        <v>0</v>
      </c>
      <c r="F41" s="39">
        <f>IF(D41&gt;E41,1,0)</f>
        <v>1</v>
      </c>
      <c r="G41" s="39">
        <f>IF(E41&gt;D41,1,0)</f>
        <v>0</v>
      </c>
      <c r="H41" s="25"/>
      <c r="I41" s="14"/>
      <c r="J41" s="14"/>
      <c r="K41" s="14"/>
      <c r="L41" s="14"/>
      <c r="M41" s="14"/>
      <c r="N41" s="14"/>
      <c r="O41" s="14"/>
      <c r="P41" s="14"/>
      <c r="Q41" s="14"/>
      <c r="R41" s="40" t="s">
        <v>95</v>
      </c>
    </row>
    <row r="42" spans="1:18" ht="12.75">
      <c r="A42" s="29" t="s">
        <v>88</v>
      </c>
      <c r="B42" s="29" t="s">
        <v>92</v>
      </c>
      <c r="C42" s="37"/>
      <c r="D42" s="38">
        <v>6</v>
      </c>
      <c r="E42" s="38">
        <v>3</v>
      </c>
      <c r="F42" s="39">
        <f>IF(D42&gt;E42,1,0)</f>
        <v>1</v>
      </c>
      <c r="G42" s="39">
        <f>IF(E42&gt;D42,1,0)</f>
        <v>0</v>
      </c>
      <c r="H42" s="25"/>
      <c r="I42" s="14"/>
      <c r="J42" s="14"/>
      <c r="K42" s="14"/>
      <c r="L42" s="14"/>
      <c r="M42" s="14"/>
      <c r="N42" s="14"/>
      <c r="O42" s="14"/>
      <c r="P42" s="14"/>
      <c r="Q42" s="14"/>
      <c r="R42" s="40" t="s">
        <v>96</v>
      </c>
    </row>
    <row r="43" spans="1:18" ht="12.75">
      <c r="A43" s="29" t="s">
        <v>89</v>
      </c>
      <c r="B43" s="29" t="s">
        <v>93</v>
      </c>
      <c r="C43" s="37"/>
      <c r="D43" s="38">
        <v>3</v>
      </c>
      <c r="E43" s="38">
        <v>0</v>
      </c>
      <c r="F43" s="39">
        <f>IF(D43&gt;E43,1,0)</f>
        <v>1</v>
      </c>
      <c r="G43" s="39">
        <f>IF(E43&gt;D43,1,0)</f>
        <v>0</v>
      </c>
      <c r="H43" s="25"/>
      <c r="I43" s="14"/>
      <c r="J43" s="14"/>
      <c r="K43" s="14"/>
      <c r="L43" s="14"/>
      <c r="M43" s="14"/>
      <c r="N43" s="14"/>
      <c r="O43" s="14"/>
      <c r="P43" s="14"/>
      <c r="Q43" s="14"/>
      <c r="R43" s="40" t="s">
        <v>97</v>
      </c>
    </row>
    <row r="44" spans="1:18" ht="12.75">
      <c r="A44" s="29" t="s">
        <v>90</v>
      </c>
      <c r="B44" s="29" t="s">
        <v>94</v>
      </c>
      <c r="C44" s="37"/>
      <c r="D44" s="38">
        <v>4</v>
      </c>
      <c r="E44" s="38">
        <v>1</v>
      </c>
      <c r="F44" s="39">
        <f>IF(D44&gt;E44,1,0)</f>
        <v>1</v>
      </c>
      <c r="G44" s="39">
        <f>IF(E44&gt;D44,1,0)</f>
        <v>0</v>
      </c>
      <c r="H44" s="25"/>
      <c r="I44" s="14"/>
      <c r="J44" s="14"/>
      <c r="K44" s="14"/>
      <c r="L44" s="14"/>
      <c r="M44" s="14"/>
      <c r="N44" s="14"/>
      <c r="O44" s="14"/>
      <c r="P44" s="14"/>
      <c r="Q44" s="14"/>
      <c r="R44" s="40" t="s">
        <v>98</v>
      </c>
    </row>
    <row r="45" spans="1:18" ht="12.75">
      <c r="A45" s="17"/>
      <c r="B45" s="17"/>
      <c r="C45" s="37"/>
      <c r="D45" s="38">
        <f>SUM(D41+D42+D43+D44)</f>
        <v>15</v>
      </c>
      <c r="E45" s="38">
        <f>SUM(E41+E42+E43+E44)</f>
        <v>4</v>
      </c>
      <c r="F45" s="39">
        <f>IF(D45&lt;&gt;E45,IF(D45&gt;E45,1,0),IF(H45&gt;I45,1,0))</f>
        <v>1</v>
      </c>
      <c r="G45" s="39">
        <f>IF(D45&lt;&gt;E45,IF(E45&gt;D45,1,0),IF(I45&gt;H45,1,0))</f>
        <v>0</v>
      </c>
      <c r="H45" s="25"/>
      <c r="I45" s="14"/>
      <c r="J45" s="14"/>
      <c r="K45" s="14"/>
      <c r="L45" s="14"/>
      <c r="M45" s="14"/>
      <c r="N45" s="14"/>
      <c r="O45" s="14"/>
      <c r="P45" s="14"/>
      <c r="Q45" s="14"/>
      <c r="R45" s="25"/>
    </row>
    <row r="46" spans="1:18" ht="13.5" thickBot="1">
      <c r="A46" s="17"/>
      <c r="B46" s="17"/>
      <c r="C46" s="37"/>
      <c r="D46" s="37"/>
      <c r="E46" s="37"/>
      <c r="F46" s="39"/>
      <c r="G46" s="39"/>
      <c r="H46" s="25"/>
      <c r="I46" s="14"/>
      <c r="J46" s="14"/>
      <c r="K46" s="14"/>
      <c r="L46" s="14"/>
      <c r="M46" s="14"/>
      <c r="N46" s="14"/>
      <c r="O46" s="14"/>
      <c r="P46" s="14"/>
      <c r="Q46" s="14"/>
      <c r="R46" s="25"/>
    </row>
    <row r="47" spans="1:18" ht="13.5" thickBot="1">
      <c r="A47" s="16" t="str">
        <f>A34</f>
        <v>FLICKERS</v>
      </c>
      <c r="B47" s="16" t="str">
        <f>B34</f>
        <v>CTS GENOVA</v>
      </c>
      <c r="C47" s="32"/>
      <c r="D47" s="33">
        <f>SUM(F48:F51)</f>
        <v>1</v>
      </c>
      <c r="E47" s="33">
        <f>SUM(G48:G51)</f>
        <v>3</v>
      </c>
      <c r="F47" s="34"/>
      <c r="G47" s="35"/>
      <c r="H47" s="25"/>
      <c r="I47" s="14"/>
      <c r="J47" s="14"/>
      <c r="K47" s="14"/>
      <c r="L47" s="14"/>
      <c r="M47" s="14"/>
      <c r="N47" s="14"/>
      <c r="O47" s="14"/>
      <c r="P47" s="14"/>
      <c r="Q47" s="14"/>
      <c r="R47" s="36" t="str">
        <f>R34</f>
        <v>VITTORIO ALFIERI</v>
      </c>
    </row>
    <row r="48" spans="1:18" ht="12.75">
      <c r="A48" s="29" t="s">
        <v>99</v>
      </c>
      <c r="B48" s="29" t="s">
        <v>100</v>
      </c>
      <c r="C48" s="37"/>
      <c r="D48" s="38">
        <v>1</v>
      </c>
      <c r="E48" s="38">
        <v>3</v>
      </c>
      <c r="F48" s="39">
        <f>IF(D48&gt;E48,1,0)</f>
        <v>0</v>
      </c>
      <c r="G48" s="39">
        <f>IF(E48&gt;D48,1,0)</f>
        <v>1</v>
      </c>
      <c r="H48" s="25"/>
      <c r="I48" s="14"/>
      <c r="J48" s="14"/>
      <c r="K48" s="14"/>
      <c r="L48" s="14"/>
      <c r="M48" s="14"/>
      <c r="N48" s="14"/>
      <c r="O48" s="14"/>
      <c r="P48" s="14"/>
      <c r="Q48" s="14"/>
      <c r="R48" s="40" t="s">
        <v>115</v>
      </c>
    </row>
    <row r="49" spans="1:18" ht="12.75">
      <c r="A49" s="29" t="s">
        <v>101</v>
      </c>
      <c r="B49" s="29" t="s">
        <v>102</v>
      </c>
      <c r="C49" s="37"/>
      <c r="D49" s="38">
        <v>0</v>
      </c>
      <c r="E49" s="38">
        <v>1</v>
      </c>
      <c r="F49" s="39">
        <f>IF(D49&gt;E49,1,0)</f>
        <v>0</v>
      </c>
      <c r="G49" s="39">
        <f>IF(E49&gt;D49,1,0)</f>
        <v>1</v>
      </c>
      <c r="H49" s="25"/>
      <c r="I49" s="14"/>
      <c r="J49" s="14"/>
      <c r="K49" s="14"/>
      <c r="L49" s="14"/>
      <c r="M49" s="14"/>
      <c r="N49" s="14"/>
      <c r="O49" s="14"/>
      <c r="P49" s="14"/>
      <c r="Q49" s="14"/>
      <c r="R49" s="40" t="s">
        <v>116</v>
      </c>
    </row>
    <row r="50" spans="1:18" ht="12.75">
      <c r="A50" s="29" t="s">
        <v>103</v>
      </c>
      <c r="B50" s="29" t="s">
        <v>104</v>
      </c>
      <c r="C50" s="37"/>
      <c r="D50" s="38">
        <v>1</v>
      </c>
      <c r="E50" s="38">
        <v>0</v>
      </c>
      <c r="F50" s="39">
        <f>IF(D50&gt;E50,1,0)</f>
        <v>1</v>
      </c>
      <c r="G50" s="39">
        <f>IF(E50&gt;D50,1,0)</f>
        <v>0</v>
      </c>
      <c r="H50" s="25"/>
      <c r="I50" s="14"/>
      <c r="J50" s="14"/>
      <c r="K50" s="14"/>
      <c r="L50" s="14"/>
      <c r="M50" s="14"/>
      <c r="N50" s="14"/>
      <c r="O50" s="14"/>
      <c r="P50" s="14"/>
      <c r="Q50" s="14"/>
      <c r="R50" s="40" t="s">
        <v>117</v>
      </c>
    </row>
    <row r="51" spans="1:18" ht="12.75">
      <c r="A51" s="29" t="s">
        <v>105</v>
      </c>
      <c r="B51" s="29" t="s">
        <v>106</v>
      </c>
      <c r="C51" s="37"/>
      <c r="D51" s="38">
        <v>1</v>
      </c>
      <c r="E51" s="38">
        <v>3</v>
      </c>
      <c r="F51" s="39">
        <f>IF(D51&gt;E51,1,0)</f>
        <v>0</v>
      </c>
      <c r="G51" s="39">
        <f>IF(E51&gt;D51,1,0)</f>
        <v>1</v>
      </c>
      <c r="H51" s="25"/>
      <c r="I51" s="14"/>
      <c r="J51" s="14"/>
      <c r="K51" s="14"/>
      <c r="L51" s="14"/>
      <c r="M51" s="14"/>
      <c r="N51" s="14"/>
      <c r="O51" s="14"/>
      <c r="P51" s="14"/>
      <c r="Q51" s="14"/>
      <c r="R51" s="40" t="s">
        <v>118</v>
      </c>
    </row>
    <row r="52" spans="1:18" ht="12.75">
      <c r="A52" s="16"/>
      <c r="B52" s="17"/>
      <c r="C52" s="37"/>
      <c r="D52" s="38">
        <f>SUM(D48+D49+D50+D51)</f>
        <v>3</v>
      </c>
      <c r="E52" s="38">
        <f>SUM(E48+E49+E50+E51)</f>
        <v>7</v>
      </c>
      <c r="F52" s="39">
        <f>IF(D52&lt;&gt;E52,IF(D52&gt;E52,1,0),IF(H52&gt;I52,1,0))</f>
        <v>0</v>
      </c>
      <c r="G52" s="39">
        <f>IF(D52&lt;&gt;E52,IF(E52&gt;D52,1,0),IF(I52&gt;H52,1,0))</f>
        <v>1</v>
      </c>
      <c r="H52" s="25"/>
      <c r="I52" s="14"/>
      <c r="J52" s="14"/>
      <c r="K52" s="14"/>
      <c r="L52" s="14"/>
      <c r="M52" s="14"/>
      <c r="N52" s="14"/>
      <c r="O52" s="14"/>
      <c r="P52" s="14"/>
      <c r="Q52" s="14"/>
      <c r="R52" s="25"/>
    </row>
    <row r="53" spans="1:18" ht="13.5" thickBot="1">
      <c r="A53" s="17"/>
      <c r="B53" s="17"/>
      <c r="C53" s="37"/>
      <c r="D53" s="37"/>
      <c r="E53" s="37"/>
      <c r="F53" s="39"/>
      <c r="G53" s="39"/>
      <c r="H53" s="25"/>
      <c r="I53" s="14"/>
      <c r="J53" s="14"/>
      <c r="K53" s="14"/>
      <c r="L53" s="14"/>
      <c r="M53" s="14"/>
      <c r="N53" s="14"/>
      <c r="O53" s="14"/>
      <c r="P53" s="14"/>
      <c r="Q53" s="14"/>
      <c r="R53" s="25"/>
    </row>
    <row r="54" spans="1:18" ht="13.5" thickBot="1">
      <c r="A54" s="41" t="str">
        <f>A35</f>
        <v>SERENISSIMA</v>
      </c>
      <c r="B54" s="41" t="str">
        <f>B35</f>
        <v>BULLDOGS</v>
      </c>
      <c r="C54" s="32"/>
      <c r="D54" s="33">
        <f>SUM(F55:F58)</f>
        <v>3</v>
      </c>
      <c r="E54" s="33">
        <f>SUM(G55:G58)</f>
        <v>0</v>
      </c>
      <c r="F54" s="34"/>
      <c r="G54" s="35"/>
      <c r="H54" s="25"/>
      <c r="I54" s="14"/>
      <c r="J54" s="14"/>
      <c r="K54" s="14"/>
      <c r="L54" s="14"/>
      <c r="M54" s="14"/>
      <c r="N54" s="14"/>
      <c r="O54" s="14"/>
      <c r="P54" s="14"/>
      <c r="Q54" s="14"/>
      <c r="R54" s="36" t="str">
        <f>R35</f>
        <v>SCORPIONS</v>
      </c>
    </row>
    <row r="55" spans="1:18" ht="12.75">
      <c r="A55" s="29" t="s">
        <v>107</v>
      </c>
      <c r="B55" s="29" t="s">
        <v>108</v>
      </c>
      <c r="C55" s="37"/>
      <c r="D55" s="38">
        <v>4</v>
      </c>
      <c r="E55" s="38">
        <v>0</v>
      </c>
      <c r="F55" s="39">
        <f>IF(D55&gt;E55,1,0)</f>
        <v>1</v>
      </c>
      <c r="G55" s="39">
        <f>IF(E55&gt;D55,1,0)</f>
        <v>0</v>
      </c>
      <c r="H55" s="25"/>
      <c r="I55" s="14"/>
      <c r="J55" s="14"/>
      <c r="K55" s="14"/>
      <c r="L55" s="14"/>
      <c r="M55" s="14"/>
      <c r="N55" s="14"/>
      <c r="O55" s="14"/>
      <c r="P55" s="14"/>
      <c r="Q55" s="14"/>
      <c r="R55" s="40" t="s">
        <v>119</v>
      </c>
    </row>
    <row r="56" spans="1:18" ht="12.75">
      <c r="A56" s="29" t="s">
        <v>109</v>
      </c>
      <c r="B56" s="29" t="s">
        <v>110</v>
      </c>
      <c r="C56" s="37"/>
      <c r="D56" s="38">
        <v>1</v>
      </c>
      <c r="E56" s="38">
        <v>1</v>
      </c>
      <c r="F56" s="39">
        <f>IF(D56&gt;E56,1,0)</f>
        <v>0</v>
      </c>
      <c r="G56" s="39">
        <f>IF(E56&gt;D56,1,0)</f>
        <v>0</v>
      </c>
      <c r="H56" s="25"/>
      <c r="I56" s="14"/>
      <c r="J56" s="14"/>
      <c r="K56" s="14"/>
      <c r="L56" s="14"/>
      <c r="M56" s="14"/>
      <c r="N56" s="14"/>
      <c r="O56" s="14"/>
      <c r="P56" s="14"/>
      <c r="Q56" s="14"/>
      <c r="R56" s="40" t="s">
        <v>120</v>
      </c>
    </row>
    <row r="57" spans="1:18" ht="12.75">
      <c r="A57" s="29" t="s">
        <v>111</v>
      </c>
      <c r="B57" s="29" t="s">
        <v>112</v>
      </c>
      <c r="C57" s="37"/>
      <c r="D57" s="38">
        <v>7</v>
      </c>
      <c r="E57" s="38">
        <v>1</v>
      </c>
      <c r="F57" s="39">
        <f>IF(D57&gt;E57,1,0)</f>
        <v>1</v>
      </c>
      <c r="G57" s="39">
        <f>IF(E57&gt;D57,1,0)</f>
        <v>0</v>
      </c>
      <c r="H57" s="25"/>
      <c r="I57" s="14"/>
      <c r="J57" s="14"/>
      <c r="K57" s="14"/>
      <c r="L57" s="14"/>
      <c r="M57" s="14"/>
      <c r="N57" s="14"/>
      <c r="O57" s="14"/>
      <c r="P57" s="14"/>
      <c r="Q57" s="14"/>
      <c r="R57" s="40" t="s">
        <v>121</v>
      </c>
    </row>
    <row r="58" spans="1:18" ht="12.75">
      <c r="A58" s="29" t="s">
        <v>113</v>
      </c>
      <c r="B58" s="29" t="s">
        <v>114</v>
      </c>
      <c r="C58" s="37"/>
      <c r="D58" s="38">
        <v>4</v>
      </c>
      <c r="E58" s="38">
        <v>0</v>
      </c>
      <c r="F58" s="39">
        <f>IF(D58&gt;E58,1,0)</f>
        <v>1</v>
      </c>
      <c r="G58" s="39">
        <f>IF(E58&gt;D58,1,0)</f>
        <v>0</v>
      </c>
      <c r="H58" s="25"/>
      <c r="I58" s="14"/>
      <c r="J58" s="14"/>
      <c r="K58" s="14"/>
      <c r="L58" s="14"/>
      <c r="M58" s="14"/>
      <c r="N58" s="14"/>
      <c r="O58" s="14"/>
      <c r="P58" s="14"/>
      <c r="Q58" s="14"/>
      <c r="R58" s="40" t="s">
        <v>122</v>
      </c>
    </row>
    <row r="59" spans="1:18" ht="12.75">
      <c r="A59" s="17"/>
      <c r="B59" s="17"/>
      <c r="C59" s="37"/>
      <c r="D59" s="38">
        <f>SUM(D55+D56+D57+D58)</f>
        <v>16</v>
      </c>
      <c r="E59" s="38">
        <f>SUM(E55+E56+E57+E58)</f>
        <v>2</v>
      </c>
      <c r="F59" s="39">
        <f>IF(D59&lt;&gt;E59,IF(D59&gt;E59,1,0),IF(H59&gt;I59,1,0))</f>
        <v>1</v>
      </c>
      <c r="G59" s="39">
        <f>IF(D59&lt;&gt;E59,IF(E59&gt;D59,1,0),IF(I59&gt;H59,1,0))</f>
        <v>0</v>
      </c>
      <c r="H59" s="25"/>
      <c r="I59" s="14"/>
      <c r="J59" s="14"/>
      <c r="K59" s="14"/>
      <c r="L59" s="14"/>
      <c r="M59" s="14"/>
      <c r="N59" s="14"/>
      <c r="O59" s="14"/>
      <c r="P59" s="14"/>
      <c r="Q59" s="14"/>
      <c r="R59" s="25"/>
    </row>
    <row r="60" spans="1:18" ht="13.5" thickBot="1">
      <c r="A60" s="17"/>
      <c r="B60" s="17"/>
      <c r="C60" s="37"/>
      <c r="D60" s="37"/>
      <c r="E60" s="37"/>
      <c r="F60" s="39"/>
      <c r="G60" s="39"/>
      <c r="H60" s="25"/>
      <c r="I60" s="14"/>
      <c r="J60" s="14"/>
      <c r="K60" s="14"/>
      <c r="L60" s="14"/>
      <c r="M60" s="14"/>
      <c r="N60" s="14"/>
      <c r="O60" s="14"/>
      <c r="P60" s="14"/>
      <c r="Q60" s="14"/>
      <c r="R60" s="25"/>
    </row>
    <row r="61" spans="1:18" ht="13.5" thickBot="1">
      <c r="A61" s="16" t="str">
        <f>A36</f>
        <v>ALFIERI TORINO</v>
      </c>
      <c r="B61" s="16" t="str">
        <f>B36</f>
        <v>VITTORIO ALFIERI</v>
      </c>
      <c r="C61" s="32"/>
      <c r="D61" s="33">
        <f>SUM(F62:F65)</f>
        <v>1</v>
      </c>
      <c r="E61" s="33">
        <f>SUM(G62:G65)</f>
        <v>2</v>
      </c>
      <c r="F61" s="34"/>
      <c r="G61" s="35"/>
      <c r="H61" s="35"/>
      <c r="I61" s="32"/>
      <c r="J61" s="32"/>
      <c r="K61" s="32"/>
      <c r="L61" s="32"/>
      <c r="M61" s="32"/>
      <c r="N61" s="32"/>
      <c r="O61" s="32"/>
      <c r="P61" s="32"/>
      <c r="Q61" s="32"/>
      <c r="R61" s="36" t="str">
        <f>R36</f>
        <v>STRADIVARI</v>
      </c>
    </row>
    <row r="62" spans="1:18" ht="12.75">
      <c r="A62" s="29" t="s">
        <v>123</v>
      </c>
      <c r="B62" s="29" t="s">
        <v>118</v>
      </c>
      <c r="C62" s="37"/>
      <c r="D62" s="38">
        <v>0</v>
      </c>
      <c r="E62" s="38">
        <v>3</v>
      </c>
      <c r="F62" s="39">
        <f>IF(D62&gt;E62,1,0)</f>
        <v>0</v>
      </c>
      <c r="G62" s="39">
        <f>IF(E62&gt;D62,1,0)</f>
        <v>1</v>
      </c>
      <c r="H62" s="42"/>
      <c r="I62" s="37"/>
      <c r="J62" s="37"/>
      <c r="K62" s="37"/>
      <c r="L62" s="37"/>
      <c r="M62" s="37"/>
      <c r="N62" s="37"/>
      <c r="O62" s="37"/>
      <c r="P62" s="37"/>
      <c r="Q62" s="37"/>
      <c r="R62" s="43" t="s">
        <v>90</v>
      </c>
    </row>
    <row r="63" spans="1:18" ht="12.75">
      <c r="A63" s="29" t="s">
        <v>95</v>
      </c>
      <c r="B63" s="29" t="s">
        <v>124</v>
      </c>
      <c r="C63" s="37"/>
      <c r="D63" s="38">
        <v>2</v>
      </c>
      <c r="E63" s="38">
        <v>2</v>
      </c>
      <c r="F63" s="39">
        <f>IF(D63&gt;E63,1,0)</f>
        <v>0</v>
      </c>
      <c r="G63" s="39">
        <f>IF(E63&gt;D63,1,0)</f>
        <v>0</v>
      </c>
      <c r="H63" s="42"/>
      <c r="I63" s="37"/>
      <c r="J63" s="37"/>
      <c r="K63" s="37"/>
      <c r="L63" s="37"/>
      <c r="M63" s="37"/>
      <c r="N63" s="37"/>
      <c r="O63" s="37"/>
      <c r="P63" s="37"/>
      <c r="Q63" s="37"/>
      <c r="R63" s="43" t="s">
        <v>88</v>
      </c>
    </row>
    <row r="64" spans="1:18" ht="12.75">
      <c r="A64" s="29" t="s">
        <v>125</v>
      </c>
      <c r="B64" s="29" t="s">
        <v>116</v>
      </c>
      <c r="C64" s="37"/>
      <c r="D64" s="38">
        <v>2</v>
      </c>
      <c r="E64" s="38">
        <v>0</v>
      </c>
      <c r="F64" s="39">
        <f>IF(D64&gt;E64,1,0)</f>
        <v>1</v>
      </c>
      <c r="G64" s="39">
        <f>IF(E64&gt;D64,1,0)</f>
        <v>0</v>
      </c>
      <c r="H64" s="42"/>
      <c r="I64" s="37"/>
      <c r="J64" s="37"/>
      <c r="K64" s="37"/>
      <c r="L64" s="37"/>
      <c r="M64" s="37"/>
      <c r="N64" s="37"/>
      <c r="O64" s="37"/>
      <c r="P64" s="37"/>
      <c r="Q64" s="37"/>
      <c r="R64" s="43" t="s">
        <v>87</v>
      </c>
    </row>
    <row r="65" spans="1:18" ht="12.75">
      <c r="A65" s="29" t="s">
        <v>126</v>
      </c>
      <c r="B65" s="29" t="s">
        <v>117</v>
      </c>
      <c r="C65" s="37"/>
      <c r="D65" s="38">
        <v>1</v>
      </c>
      <c r="E65" s="38">
        <v>5</v>
      </c>
      <c r="F65" s="39">
        <f>IF(D65&gt;E65,1,0)</f>
        <v>0</v>
      </c>
      <c r="G65" s="39">
        <f>IF(E65&gt;D65,1,0)</f>
        <v>1</v>
      </c>
      <c r="H65" s="42"/>
      <c r="I65" s="37"/>
      <c r="J65" s="37"/>
      <c r="K65" s="37"/>
      <c r="L65" s="37"/>
      <c r="M65" s="37"/>
      <c r="N65" s="37"/>
      <c r="O65" s="37"/>
      <c r="P65" s="37"/>
      <c r="Q65" s="37"/>
      <c r="R65" s="43" t="s">
        <v>127</v>
      </c>
    </row>
    <row r="66" spans="1:18" ht="12.75">
      <c r="A66" s="17"/>
      <c r="B66" s="17"/>
      <c r="C66" s="37"/>
      <c r="D66" s="38">
        <f>SUM(D62+D63+D64+D65)</f>
        <v>5</v>
      </c>
      <c r="E66" s="38">
        <f>SUM(E62+E63+E64+E65)</f>
        <v>10</v>
      </c>
      <c r="F66" s="39">
        <f>IF(D66&lt;&gt;E66,IF(D66&gt;E66,1,0),IF(H66&gt;I66,1,0))</f>
        <v>0</v>
      </c>
      <c r="G66" s="39">
        <f>IF(D66&lt;&gt;E66,IF(E66&gt;D66,1,0),IF(I66&gt;H66,1,0))</f>
        <v>1</v>
      </c>
      <c r="H66" s="42"/>
      <c r="I66" s="37"/>
      <c r="J66" s="37"/>
      <c r="K66" s="37"/>
      <c r="L66" s="37"/>
      <c r="M66" s="37"/>
      <c r="N66" s="37"/>
      <c r="O66" s="37"/>
      <c r="P66" s="37"/>
      <c r="Q66" s="37"/>
      <c r="R66" s="17"/>
    </row>
    <row r="67" spans="1:18" ht="13.5" thickBot="1">
      <c r="A67" s="17"/>
      <c r="B67" s="17"/>
      <c r="C67" s="37"/>
      <c r="D67" s="37"/>
      <c r="E67" s="37"/>
      <c r="F67" s="39"/>
      <c r="G67" s="39"/>
      <c r="H67" s="42"/>
      <c r="I67" s="37"/>
      <c r="J67" s="37"/>
      <c r="K67" s="37"/>
      <c r="L67" s="37"/>
      <c r="M67" s="37"/>
      <c r="N67" s="37"/>
      <c r="O67" s="37"/>
      <c r="P67" s="37"/>
      <c r="Q67" s="37"/>
      <c r="R67" s="17"/>
    </row>
    <row r="68" spans="1:18" ht="13.5" thickBot="1">
      <c r="A68" s="16" t="str">
        <f>A37</f>
        <v>DLF GORIZIA</v>
      </c>
      <c r="B68" s="16" t="str">
        <f>B37</f>
        <v>SCORPIONS</v>
      </c>
      <c r="C68" s="32"/>
      <c r="D68" s="33">
        <f>SUM(F69:F72)</f>
        <v>4</v>
      </c>
      <c r="E68" s="33">
        <f>SUM(G69:G72)</f>
        <v>0</v>
      </c>
      <c r="F68" s="34"/>
      <c r="G68" s="35"/>
      <c r="H68" s="35"/>
      <c r="I68" s="32"/>
      <c r="J68" s="32"/>
      <c r="K68" s="32"/>
      <c r="L68" s="32"/>
      <c r="M68" s="32"/>
      <c r="N68" s="32"/>
      <c r="O68" s="32"/>
      <c r="P68" s="32"/>
      <c r="Q68" s="32"/>
      <c r="R68" s="36" t="str">
        <f>R37</f>
        <v>CT CASTANO</v>
      </c>
    </row>
    <row r="69" spans="1:18" ht="12.75">
      <c r="A69" s="29" t="s">
        <v>128</v>
      </c>
      <c r="B69" s="29" t="s">
        <v>119</v>
      </c>
      <c r="C69" s="37"/>
      <c r="D69" s="38">
        <v>4</v>
      </c>
      <c r="E69" s="38">
        <v>0</v>
      </c>
      <c r="F69" s="39">
        <f>IF(D69&gt;E69,1,0)</f>
        <v>1</v>
      </c>
      <c r="G69" s="39">
        <f>IF(E69&gt;D69,1,0)</f>
        <v>0</v>
      </c>
      <c r="H69" s="42"/>
      <c r="I69" s="37"/>
      <c r="J69" s="37"/>
      <c r="K69" s="37"/>
      <c r="L69" s="37"/>
      <c r="M69" s="37"/>
      <c r="N69" s="37"/>
      <c r="O69" s="37"/>
      <c r="P69" s="37"/>
      <c r="Q69" s="37"/>
      <c r="R69" s="43" t="s">
        <v>133</v>
      </c>
    </row>
    <row r="70" spans="1:18" ht="12.75">
      <c r="A70" s="29" t="s">
        <v>129</v>
      </c>
      <c r="B70" s="29" t="s">
        <v>120</v>
      </c>
      <c r="C70" s="37"/>
      <c r="D70" s="38">
        <v>5</v>
      </c>
      <c r="E70" s="38">
        <v>0</v>
      </c>
      <c r="F70" s="39">
        <f>IF(D70&gt;E70,1,0)</f>
        <v>1</v>
      </c>
      <c r="G70" s="39">
        <f>IF(E70&gt;D70,1,0)</f>
        <v>0</v>
      </c>
      <c r="H70" s="42"/>
      <c r="I70" s="37"/>
      <c r="J70" s="37"/>
      <c r="K70" s="37"/>
      <c r="L70" s="37"/>
      <c r="M70" s="37"/>
      <c r="N70" s="37"/>
      <c r="O70" s="37"/>
      <c r="P70" s="37"/>
      <c r="Q70" s="37"/>
      <c r="R70" s="43" t="s">
        <v>134</v>
      </c>
    </row>
    <row r="71" spans="1:18" ht="12.75">
      <c r="A71" s="29" t="s">
        <v>130</v>
      </c>
      <c r="B71" s="29" t="s">
        <v>121</v>
      </c>
      <c r="C71" s="37"/>
      <c r="D71" s="38">
        <v>5</v>
      </c>
      <c r="E71" s="38">
        <v>0</v>
      </c>
      <c r="F71" s="39">
        <f>IF(D71&gt;E71,1,0)</f>
        <v>1</v>
      </c>
      <c r="G71" s="39">
        <f>IF(E71&gt;D71,1,0)</f>
        <v>0</v>
      </c>
      <c r="H71" s="42"/>
      <c r="I71" s="37"/>
      <c r="J71" s="37"/>
      <c r="K71" s="37"/>
      <c r="L71" s="37"/>
      <c r="M71" s="37"/>
      <c r="N71" s="37"/>
      <c r="O71" s="37"/>
      <c r="P71" s="37"/>
      <c r="Q71" s="37"/>
      <c r="R71" s="43" t="s">
        <v>93</v>
      </c>
    </row>
    <row r="72" spans="1:18" ht="12.75">
      <c r="A72" s="29" t="s">
        <v>131</v>
      </c>
      <c r="B72" s="29" t="s">
        <v>132</v>
      </c>
      <c r="C72" s="37"/>
      <c r="D72" s="38">
        <v>8</v>
      </c>
      <c r="E72" s="38">
        <v>0</v>
      </c>
      <c r="F72" s="39">
        <f>IF(D72&gt;E72,1,0)</f>
        <v>1</v>
      </c>
      <c r="G72" s="39">
        <f>IF(E72&gt;D72,1,0)</f>
        <v>0</v>
      </c>
      <c r="H72" s="42"/>
      <c r="I72" s="37"/>
      <c r="J72" s="37"/>
      <c r="K72" s="37"/>
      <c r="L72" s="37"/>
      <c r="M72" s="37"/>
      <c r="N72" s="37"/>
      <c r="O72" s="37"/>
      <c r="P72" s="37"/>
      <c r="Q72" s="37"/>
      <c r="R72" s="43" t="s">
        <v>91</v>
      </c>
    </row>
    <row r="73" spans="1:18" ht="12.75">
      <c r="A73" s="17"/>
      <c r="B73" s="17"/>
      <c r="C73" s="37"/>
      <c r="D73" s="38">
        <f>SUM(D69+D70+D71+D72)</f>
        <v>22</v>
      </c>
      <c r="E73" s="38">
        <f>SUM(E69+E70+E71+E72)</f>
        <v>0</v>
      </c>
      <c r="F73" s="39">
        <f>IF(D73&lt;&gt;E73,IF(D73&gt;E73,1,0),IF(H73&gt;I73,1,0))</f>
        <v>1</v>
      </c>
      <c r="G73" s="39">
        <f>IF(D73&lt;&gt;E73,IF(E73&gt;D73,1,0),IF(I73&gt;H73,1,0))</f>
        <v>0</v>
      </c>
      <c r="H73" s="42"/>
      <c r="I73" s="37"/>
      <c r="J73" s="37"/>
      <c r="K73" s="37"/>
      <c r="L73" s="37"/>
      <c r="M73" s="37"/>
      <c r="N73" s="37"/>
      <c r="O73" s="37"/>
      <c r="P73" s="37"/>
      <c r="Q73" s="37"/>
      <c r="R73" s="17"/>
    </row>
    <row r="74" spans="1:18" ht="12.75">
      <c r="A74" s="17"/>
      <c r="B74" s="17"/>
      <c r="C74" s="37"/>
      <c r="D74" s="37"/>
      <c r="E74" s="37"/>
      <c r="F74" s="39"/>
      <c r="G74" s="39"/>
      <c r="H74" s="42"/>
      <c r="I74" s="37"/>
      <c r="J74" s="37"/>
      <c r="K74" s="37"/>
      <c r="L74" s="37"/>
      <c r="M74" s="37"/>
      <c r="N74" s="37"/>
      <c r="O74" s="37"/>
      <c r="P74" s="37"/>
      <c r="Q74" s="37"/>
      <c r="R74" s="17"/>
    </row>
    <row r="75" spans="1:19" ht="12.75" customHeight="1">
      <c r="A75" s="63" t="s">
        <v>45</v>
      </c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</row>
    <row r="76" spans="1:19" ht="12.75" customHeight="1">
      <c r="A76" s="63"/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</row>
    <row r="77" spans="1:18" ht="13.5" thickBot="1">
      <c r="A77" s="12" t="s">
        <v>41</v>
      </c>
      <c r="B77" s="12"/>
      <c r="C77" s="14"/>
      <c r="D77" s="62" t="s">
        <v>42</v>
      </c>
      <c r="E77" s="62"/>
      <c r="F77" s="22"/>
      <c r="G77" s="23"/>
      <c r="H77" s="22"/>
      <c r="I77" s="14"/>
      <c r="J77" s="14"/>
      <c r="K77" s="14"/>
      <c r="L77" s="14"/>
      <c r="M77" s="24"/>
      <c r="N77" s="24"/>
      <c r="O77" s="24"/>
      <c r="P77" s="24"/>
      <c r="Q77" s="24"/>
      <c r="R77" s="25" t="s">
        <v>43</v>
      </c>
    </row>
    <row r="78" spans="1:18" ht="13.5" thickBot="1">
      <c r="A78" s="26" t="str">
        <f>A20</f>
        <v>DLF GORIZIA</v>
      </c>
      <c r="B78" s="26" t="str">
        <f>A19</f>
        <v>STRADIVARI</v>
      </c>
      <c r="C78" s="14"/>
      <c r="D78" s="27">
        <f>TurniSabato!G32</f>
        <v>1</v>
      </c>
      <c r="E78" s="27">
        <f>TurniSabato!H32</f>
        <v>2</v>
      </c>
      <c r="F78" s="28">
        <f>IF(D78&gt;E78,1,0)</f>
        <v>0</v>
      </c>
      <c r="G78" s="28">
        <f>IF(D78=E78,1,0)</f>
        <v>0</v>
      </c>
      <c r="H78" s="28">
        <f>IF(D78&lt;E78,1,0)</f>
        <v>1</v>
      </c>
      <c r="I78" s="14"/>
      <c r="J78" s="14"/>
      <c r="K78" s="14"/>
      <c r="L78" s="14"/>
      <c r="M78" s="24"/>
      <c r="N78" s="24"/>
      <c r="O78" s="24"/>
      <c r="P78" s="24"/>
      <c r="Q78" s="24"/>
      <c r="R78" s="29" t="str">
        <f>A22</f>
        <v>BULLDOGS</v>
      </c>
    </row>
    <row r="79" spans="1:18" ht="13.5" thickBot="1">
      <c r="A79" s="26" t="str">
        <f>A23</f>
        <v>FLICKERS</v>
      </c>
      <c r="B79" s="26" t="str">
        <f>A26</f>
        <v>CT CASTANO</v>
      </c>
      <c r="C79" s="14"/>
      <c r="D79" s="27">
        <f>TurniSabato!G33</f>
        <v>4</v>
      </c>
      <c r="E79" s="27">
        <f>TurniSabato!H33</f>
        <v>0</v>
      </c>
      <c r="F79" s="28">
        <f>IF(D79&gt;E79,1,0)</f>
        <v>1</v>
      </c>
      <c r="G79" s="28">
        <f>IF(D79=E79,1,0)</f>
        <v>0</v>
      </c>
      <c r="H79" s="28">
        <f>IF(D79&lt;E79,1,0)</f>
        <v>0</v>
      </c>
      <c r="I79" s="14"/>
      <c r="J79" s="14"/>
      <c r="K79" s="14"/>
      <c r="L79" s="14"/>
      <c r="M79" s="24"/>
      <c r="N79" s="24"/>
      <c r="O79" s="24"/>
      <c r="P79" s="24"/>
      <c r="Q79" s="24"/>
      <c r="R79" s="29" t="str">
        <f>A21</f>
        <v>SERENISSIMA</v>
      </c>
    </row>
    <row r="80" spans="1:18" ht="13.5" thickBot="1">
      <c r="A80" s="26" t="str">
        <f>A21</f>
        <v>SERENISSIMA</v>
      </c>
      <c r="B80" s="26" t="str">
        <f>A25</f>
        <v>CTS GENOVA</v>
      </c>
      <c r="C80" s="14"/>
      <c r="D80" s="27">
        <f>TurniSabato!G39</f>
        <v>3</v>
      </c>
      <c r="E80" s="27">
        <f>TurniSabato!H39</f>
        <v>1</v>
      </c>
      <c r="F80" s="28">
        <f>IF(D80&gt;E80,1,0)</f>
        <v>1</v>
      </c>
      <c r="G80" s="28">
        <f>IF(D80=E80,1,0)</f>
        <v>0</v>
      </c>
      <c r="H80" s="28">
        <f>IF(D80&lt;E80,1,0)</f>
        <v>0</v>
      </c>
      <c r="I80" s="14"/>
      <c r="J80" s="14"/>
      <c r="K80" s="14"/>
      <c r="L80" s="14"/>
      <c r="M80" s="24"/>
      <c r="N80" s="24"/>
      <c r="O80" s="24"/>
      <c r="P80" s="24"/>
      <c r="Q80" s="24"/>
      <c r="R80" s="29" t="str">
        <f>A23</f>
        <v>FLICKERS</v>
      </c>
    </row>
    <row r="81" spans="1:18" ht="13.5" thickBot="1">
      <c r="A81" s="48" t="str">
        <f>A24</f>
        <v>ALFIERI TORINO</v>
      </c>
      <c r="B81" s="48" t="str">
        <f>A22</f>
        <v>BULLDOGS</v>
      </c>
      <c r="C81" s="14"/>
      <c r="D81" s="27">
        <f>TurniSabato!G40</f>
        <v>0</v>
      </c>
      <c r="E81" s="27">
        <f>TurniSabato!H40</f>
        <v>2</v>
      </c>
      <c r="F81" s="28">
        <f>IF(D81&gt;E81,1,0)</f>
        <v>0</v>
      </c>
      <c r="G81" s="28">
        <f>IF(D81=E81,1,0)</f>
        <v>0</v>
      </c>
      <c r="H81" s="28">
        <f>IF(D81&lt;E81,1,0)</f>
        <v>1</v>
      </c>
      <c r="I81" s="14"/>
      <c r="J81" s="14"/>
      <c r="K81" s="14"/>
      <c r="L81" s="14"/>
      <c r="M81" s="24"/>
      <c r="N81" s="24"/>
      <c r="O81" s="24"/>
      <c r="P81" s="24"/>
      <c r="Q81" s="24"/>
      <c r="R81" s="29" t="str">
        <f>A20</f>
        <v>DLF GORIZIA</v>
      </c>
    </row>
    <row r="82" spans="1:18" ht="13.5" thickBot="1">
      <c r="A82" s="49" t="str">
        <f>A27</f>
        <v>VITTORIO ALFIERI</v>
      </c>
      <c r="B82" s="49" t="str">
        <f>A28</f>
        <v>SCORPIONS</v>
      </c>
      <c r="C82" s="14"/>
      <c r="D82" s="27">
        <f>TurniSabato!G34</f>
        <v>2</v>
      </c>
      <c r="E82" s="27">
        <f>TurniSabato!H34</f>
        <v>1</v>
      </c>
      <c r="F82" s="28">
        <f>IF(D82&gt;E82,1,0)</f>
        <v>1</v>
      </c>
      <c r="G82" s="28">
        <f>IF(D82=E82,1,0)</f>
        <v>0</v>
      </c>
      <c r="H82" s="28">
        <f>IF(D82&lt;E82,1,0)</f>
        <v>0</v>
      </c>
      <c r="I82" s="14"/>
      <c r="J82" s="14"/>
      <c r="K82" s="14"/>
      <c r="L82" s="14"/>
      <c r="M82" s="24"/>
      <c r="N82" s="24"/>
      <c r="O82" s="24"/>
      <c r="P82" s="24"/>
      <c r="Q82" s="24"/>
      <c r="R82" s="29" t="str">
        <f>A25</f>
        <v>CTS GENOVA</v>
      </c>
    </row>
    <row r="83" spans="1:18" ht="12.75">
      <c r="A83" s="16"/>
      <c r="B83" s="16"/>
      <c r="C83" s="31"/>
      <c r="D83" s="31"/>
      <c r="E83" s="31"/>
      <c r="F83" s="28"/>
      <c r="G83" s="28"/>
      <c r="H83" s="28"/>
      <c r="I83" s="28"/>
      <c r="J83" s="28"/>
      <c r="K83" s="28"/>
      <c r="L83" s="28"/>
      <c r="M83" s="30"/>
      <c r="N83" s="30"/>
      <c r="O83" s="30"/>
      <c r="P83" s="30"/>
      <c r="Q83" s="30"/>
      <c r="R83" s="17"/>
    </row>
    <row r="84" spans="1:18" ht="13.5" thickBot="1">
      <c r="A84" s="12" t="s">
        <v>44</v>
      </c>
      <c r="B84" s="12"/>
      <c r="C84" s="14"/>
      <c r="D84" s="62" t="s">
        <v>42</v>
      </c>
      <c r="E84" s="62"/>
      <c r="F84" s="23"/>
      <c r="G84" s="23"/>
      <c r="H84" s="25"/>
      <c r="I84" s="14"/>
      <c r="J84" s="14"/>
      <c r="K84" s="14"/>
      <c r="L84" s="14"/>
      <c r="M84" s="14"/>
      <c r="N84" s="14"/>
      <c r="O84" s="14"/>
      <c r="P84" s="14"/>
      <c r="Q84" s="14"/>
      <c r="R84" s="25" t="s">
        <v>43</v>
      </c>
    </row>
    <row r="85" spans="1:18" ht="13.5" thickBot="1">
      <c r="A85" s="16" t="str">
        <f>A78</f>
        <v>DLF GORIZIA</v>
      </c>
      <c r="B85" s="16" t="str">
        <f>B78</f>
        <v>STRADIVARI</v>
      </c>
      <c r="C85" s="32"/>
      <c r="D85" s="33">
        <f>SUM(F86:F89)</f>
        <v>1</v>
      </c>
      <c r="E85" s="33">
        <f>SUM(G86:G89)</f>
        <v>2</v>
      </c>
      <c r="F85" s="34"/>
      <c r="G85" s="35"/>
      <c r="H85" s="25"/>
      <c r="I85" s="14"/>
      <c r="J85" s="14"/>
      <c r="K85" s="14"/>
      <c r="L85" s="14"/>
      <c r="M85" s="14"/>
      <c r="N85" s="14"/>
      <c r="O85" s="14"/>
      <c r="P85" s="14"/>
      <c r="Q85" s="14"/>
      <c r="R85" s="36" t="str">
        <f>R78</f>
        <v>BULLDOGS</v>
      </c>
    </row>
    <row r="86" spans="1:18" ht="12.75">
      <c r="A86" s="29" t="s">
        <v>135</v>
      </c>
      <c r="B86" s="29" t="s">
        <v>89</v>
      </c>
      <c r="C86" s="37"/>
      <c r="D86" s="38">
        <v>1</v>
      </c>
      <c r="E86" s="38">
        <v>7</v>
      </c>
      <c r="F86" s="39">
        <f>IF(D86&gt;E86,1,0)</f>
        <v>0</v>
      </c>
      <c r="G86" s="39">
        <f>IF(E86&gt;D86,1,0)</f>
        <v>1</v>
      </c>
      <c r="H86" s="25"/>
      <c r="I86" s="14"/>
      <c r="J86" s="14"/>
      <c r="K86" s="14"/>
      <c r="L86" s="14"/>
      <c r="M86" s="14"/>
      <c r="N86" s="14"/>
      <c r="O86" s="14"/>
      <c r="P86" s="14"/>
      <c r="Q86" s="14"/>
      <c r="R86" s="40" t="s">
        <v>112</v>
      </c>
    </row>
    <row r="87" spans="1:18" ht="12.75">
      <c r="A87" s="29" t="s">
        <v>128</v>
      </c>
      <c r="B87" s="29" t="s">
        <v>90</v>
      </c>
      <c r="C87" s="37"/>
      <c r="D87" s="38">
        <v>1</v>
      </c>
      <c r="E87" s="38">
        <v>1</v>
      </c>
      <c r="F87" s="39">
        <f>IF(D87&gt;E87,1,0)</f>
        <v>0</v>
      </c>
      <c r="G87" s="39">
        <f>IF(E87&gt;D87,1,0)</f>
        <v>0</v>
      </c>
      <c r="H87" s="25"/>
      <c r="I87" s="14"/>
      <c r="J87" s="14"/>
      <c r="K87" s="14"/>
      <c r="L87" s="14"/>
      <c r="M87" s="14"/>
      <c r="N87" s="14"/>
      <c r="O87" s="14"/>
      <c r="P87" s="14"/>
      <c r="Q87" s="14"/>
      <c r="R87" s="40" t="s">
        <v>137</v>
      </c>
    </row>
    <row r="88" spans="1:18" ht="12.75">
      <c r="A88" s="29" t="s">
        <v>131</v>
      </c>
      <c r="B88" s="29" t="s">
        <v>136</v>
      </c>
      <c r="C88" s="37"/>
      <c r="D88" s="38">
        <v>3</v>
      </c>
      <c r="E88" s="38">
        <v>0</v>
      </c>
      <c r="F88" s="39">
        <f>IF(D88&gt;E88,1,0)</f>
        <v>1</v>
      </c>
      <c r="G88" s="39">
        <f>IF(E88&gt;D88,1,0)</f>
        <v>0</v>
      </c>
      <c r="H88" s="25"/>
      <c r="I88" s="14"/>
      <c r="J88" s="14"/>
      <c r="K88" s="14"/>
      <c r="L88" s="14"/>
      <c r="M88" s="14"/>
      <c r="N88" s="14"/>
      <c r="O88" s="14"/>
      <c r="P88" s="14"/>
      <c r="Q88" s="14"/>
      <c r="R88" s="40" t="s">
        <v>113</v>
      </c>
    </row>
    <row r="89" spans="1:18" ht="12.75">
      <c r="A89" s="29" t="s">
        <v>129</v>
      </c>
      <c r="B89" s="29" t="s">
        <v>88</v>
      </c>
      <c r="C89" s="37"/>
      <c r="D89" s="38">
        <v>2</v>
      </c>
      <c r="E89" s="38">
        <v>3</v>
      </c>
      <c r="F89" s="39">
        <f>IF(D89&gt;E89,1,0)</f>
        <v>0</v>
      </c>
      <c r="G89" s="39">
        <f>IF(E89&gt;D89,1,0)</f>
        <v>1</v>
      </c>
      <c r="H89" s="25"/>
      <c r="I89" s="14"/>
      <c r="J89" s="14"/>
      <c r="K89" s="14"/>
      <c r="L89" s="14"/>
      <c r="M89" s="14"/>
      <c r="N89" s="14"/>
      <c r="O89" s="14"/>
      <c r="P89" s="14"/>
      <c r="Q89" s="14"/>
      <c r="R89" s="40" t="s">
        <v>138</v>
      </c>
    </row>
    <row r="90" spans="1:18" ht="12.75">
      <c r="A90" s="17"/>
      <c r="B90" s="17"/>
      <c r="C90" s="37"/>
      <c r="D90" s="38">
        <f>SUM(D86+D87+D88+D89)</f>
        <v>7</v>
      </c>
      <c r="E90" s="38">
        <f>SUM(E86+E87+E88+E89)</f>
        <v>11</v>
      </c>
      <c r="F90" s="39">
        <f>IF(D90&lt;&gt;E90,IF(D90&gt;E90,1,0),IF(H90&gt;I90,1,0))</f>
        <v>0</v>
      </c>
      <c r="G90" s="39">
        <f>IF(D90&lt;&gt;E90,IF(E90&gt;D90,1,0),IF(I90&gt;H90,1,0))</f>
        <v>1</v>
      </c>
      <c r="H90" s="25"/>
      <c r="I90" s="14"/>
      <c r="J90" s="14"/>
      <c r="K90" s="14"/>
      <c r="L90" s="14"/>
      <c r="M90" s="14"/>
      <c r="N90" s="14"/>
      <c r="O90" s="14"/>
      <c r="P90" s="14"/>
      <c r="Q90" s="14"/>
      <c r="R90" s="25"/>
    </row>
    <row r="91" spans="1:18" ht="13.5" thickBot="1">
      <c r="A91" s="17"/>
      <c r="B91" s="17"/>
      <c r="C91" s="37"/>
      <c r="D91" s="37"/>
      <c r="E91" s="37"/>
      <c r="F91" s="39"/>
      <c r="G91" s="39"/>
      <c r="H91" s="25"/>
      <c r="I91" s="14"/>
      <c r="J91" s="14"/>
      <c r="K91" s="14"/>
      <c r="L91" s="14"/>
      <c r="M91" s="14"/>
      <c r="N91" s="14"/>
      <c r="O91" s="14"/>
      <c r="P91" s="14"/>
      <c r="Q91" s="14"/>
      <c r="R91" s="25"/>
    </row>
    <row r="92" spans="1:18" ht="13.5" thickBot="1">
      <c r="A92" s="16" t="str">
        <f>A79</f>
        <v>FLICKERS</v>
      </c>
      <c r="B92" s="16" t="str">
        <f>B79</f>
        <v>CT CASTANO</v>
      </c>
      <c r="C92" s="32"/>
      <c r="D92" s="33">
        <f>SUM(F93:F96)</f>
        <v>4</v>
      </c>
      <c r="E92" s="33">
        <f>SUM(G93:G96)</f>
        <v>0</v>
      </c>
      <c r="F92" s="34"/>
      <c r="G92" s="35"/>
      <c r="H92" s="25"/>
      <c r="I92" s="14"/>
      <c r="J92" s="14"/>
      <c r="K92" s="14"/>
      <c r="L92" s="14"/>
      <c r="M92" s="14"/>
      <c r="N92" s="14"/>
      <c r="O92" s="14"/>
      <c r="P92" s="14"/>
      <c r="Q92" s="14"/>
      <c r="R92" s="36" t="str">
        <f>R79</f>
        <v>SERENISSIMA</v>
      </c>
    </row>
    <row r="93" spans="1:18" ht="12.75">
      <c r="A93" s="29" t="s">
        <v>105</v>
      </c>
      <c r="B93" s="29" t="s">
        <v>139</v>
      </c>
      <c r="C93" s="37"/>
      <c r="D93" s="38">
        <v>3</v>
      </c>
      <c r="E93" s="38">
        <v>0</v>
      </c>
      <c r="F93" s="39">
        <f>IF(D93&gt;E93,1,0)</f>
        <v>1</v>
      </c>
      <c r="G93" s="39">
        <f>IF(E93&gt;D93,1,0)</f>
        <v>0</v>
      </c>
      <c r="H93" s="25"/>
      <c r="I93" s="14"/>
      <c r="J93" s="14"/>
      <c r="K93" s="14"/>
      <c r="L93" s="14"/>
      <c r="M93" s="14"/>
      <c r="N93" s="14"/>
      <c r="O93" s="14"/>
      <c r="P93" s="14"/>
      <c r="Q93" s="14"/>
      <c r="R93" s="40" t="s">
        <v>143</v>
      </c>
    </row>
    <row r="94" spans="1:18" ht="12.75">
      <c r="A94" s="29" t="s">
        <v>140</v>
      </c>
      <c r="B94" s="29" t="s">
        <v>91</v>
      </c>
      <c r="C94" s="37"/>
      <c r="D94" s="38">
        <v>2</v>
      </c>
      <c r="E94" s="38">
        <v>1</v>
      </c>
      <c r="F94" s="39">
        <f>IF(D94&gt;E94,1,0)</f>
        <v>1</v>
      </c>
      <c r="G94" s="39">
        <f>IF(E94&gt;D94,1,0)</f>
        <v>0</v>
      </c>
      <c r="H94" s="25"/>
      <c r="I94" s="14"/>
      <c r="J94" s="14"/>
      <c r="K94" s="14"/>
      <c r="L94" s="14"/>
      <c r="M94" s="14"/>
      <c r="N94" s="14"/>
      <c r="O94" s="14"/>
      <c r="P94" s="14"/>
      <c r="Q94" s="14"/>
      <c r="R94" s="40" t="s">
        <v>156</v>
      </c>
    </row>
    <row r="95" spans="1:18" ht="12.75">
      <c r="A95" s="29" t="s">
        <v>141</v>
      </c>
      <c r="B95" s="29" t="s">
        <v>94</v>
      </c>
      <c r="C95" s="37"/>
      <c r="D95" s="38">
        <v>2</v>
      </c>
      <c r="E95" s="38">
        <v>0</v>
      </c>
      <c r="F95" s="39">
        <f>IF(D95&gt;E95,1,0)</f>
        <v>1</v>
      </c>
      <c r="G95" s="39">
        <f>IF(E95&gt;D95,1,0)</f>
        <v>0</v>
      </c>
      <c r="H95" s="25"/>
      <c r="I95" s="14"/>
      <c r="J95" s="14"/>
      <c r="K95" s="14"/>
      <c r="L95" s="14"/>
      <c r="M95" s="14"/>
      <c r="N95" s="14"/>
      <c r="O95" s="14"/>
      <c r="P95" s="14"/>
      <c r="Q95" s="14"/>
      <c r="R95" s="40" t="s">
        <v>155</v>
      </c>
    </row>
    <row r="96" spans="1:19" ht="12.75">
      <c r="A96" s="29" t="s">
        <v>103</v>
      </c>
      <c r="B96" s="29" t="s">
        <v>142</v>
      </c>
      <c r="C96" s="37"/>
      <c r="D96" s="38">
        <v>8</v>
      </c>
      <c r="E96" s="38">
        <v>0</v>
      </c>
      <c r="F96" s="39">
        <f>IF(D96&gt;E96,1,0)</f>
        <v>1</v>
      </c>
      <c r="G96" s="39">
        <f>IF(E96&gt;D96,1,0)</f>
        <v>0</v>
      </c>
      <c r="H96" s="25"/>
      <c r="I96" s="14"/>
      <c r="J96" s="14"/>
      <c r="K96" s="14"/>
      <c r="L96" s="14"/>
      <c r="M96" s="14"/>
      <c r="N96" s="14"/>
      <c r="O96" s="14"/>
      <c r="P96" s="14"/>
      <c r="Q96" s="14"/>
      <c r="R96" s="40" t="s">
        <v>109</v>
      </c>
      <c r="S96" t="s">
        <v>144</v>
      </c>
    </row>
    <row r="97" spans="1:18" ht="12.75">
      <c r="A97" s="16"/>
      <c r="B97" s="17"/>
      <c r="C97" s="37"/>
      <c r="D97" s="38">
        <f>SUM(D93+D94+D95+D96)</f>
        <v>15</v>
      </c>
      <c r="E97" s="38">
        <f>SUM(E93+E94+E95+E96)</f>
        <v>1</v>
      </c>
      <c r="F97" s="39">
        <f>IF(D97&lt;&gt;E97,IF(D97&gt;E97,1,0),IF(H97&gt;I97,1,0))</f>
        <v>1</v>
      </c>
      <c r="G97" s="39">
        <f>IF(D97&lt;&gt;E97,IF(E97&gt;D97,1,0),IF(I97&gt;H97,1,0))</f>
        <v>0</v>
      </c>
      <c r="H97" s="25"/>
      <c r="I97" s="14"/>
      <c r="J97" s="14"/>
      <c r="K97" s="14"/>
      <c r="L97" s="14"/>
      <c r="M97" s="14"/>
      <c r="N97" s="14"/>
      <c r="O97" s="14"/>
      <c r="P97" s="14"/>
      <c r="Q97" s="14"/>
      <c r="R97" s="25"/>
    </row>
    <row r="98" spans="1:18" ht="13.5" thickBot="1">
      <c r="A98" s="17"/>
      <c r="B98" s="17"/>
      <c r="C98" s="37"/>
      <c r="D98" s="37"/>
      <c r="E98" s="37"/>
      <c r="F98" s="39"/>
      <c r="G98" s="39"/>
      <c r="H98" s="25"/>
      <c r="I98" s="14"/>
      <c r="J98" s="14"/>
      <c r="K98" s="14"/>
      <c r="L98" s="14"/>
      <c r="M98" s="14"/>
      <c r="N98" s="14"/>
      <c r="O98" s="14"/>
      <c r="P98" s="14"/>
      <c r="Q98" s="14"/>
      <c r="R98" s="25"/>
    </row>
    <row r="99" spans="1:18" ht="13.5" thickBot="1">
      <c r="A99" s="41" t="str">
        <f>A80</f>
        <v>SERENISSIMA</v>
      </c>
      <c r="B99" s="41" t="str">
        <f>B80</f>
        <v>CTS GENOVA</v>
      </c>
      <c r="C99" s="32"/>
      <c r="D99" s="33">
        <f>SUM(F100:F103)</f>
        <v>3</v>
      </c>
      <c r="E99" s="33">
        <f>SUM(G100:G103)</f>
        <v>1</v>
      </c>
      <c r="F99" s="34"/>
      <c r="G99" s="35"/>
      <c r="H99" s="25"/>
      <c r="I99" s="14"/>
      <c r="J99" s="14"/>
      <c r="K99" s="14"/>
      <c r="L99" s="14"/>
      <c r="M99" s="14"/>
      <c r="N99" s="14"/>
      <c r="O99" s="14"/>
      <c r="P99" s="14"/>
      <c r="Q99" s="14"/>
      <c r="R99" s="36" t="str">
        <f>R80</f>
        <v>FLICKERS</v>
      </c>
    </row>
    <row r="100" spans="1:18" ht="12.75">
      <c r="A100" s="29" t="s">
        <v>153</v>
      </c>
      <c r="B100" s="29" t="s">
        <v>100</v>
      </c>
      <c r="C100" s="37"/>
      <c r="D100" s="38">
        <v>3</v>
      </c>
      <c r="E100" s="38">
        <v>2</v>
      </c>
      <c r="F100" s="39">
        <f>IF(D100&gt;E100,1,0)</f>
        <v>1</v>
      </c>
      <c r="G100" s="39">
        <f>IF(E100&gt;D100,1,0)</f>
        <v>0</v>
      </c>
      <c r="H100" s="25"/>
      <c r="I100" s="14"/>
      <c r="J100" s="14"/>
      <c r="K100" s="14"/>
      <c r="L100" s="14"/>
      <c r="M100" s="14"/>
      <c r="N100" s="14"/>
      <c r="O100" s="14"/>
      <c r="P100" s="14"/>
      <c r="Q100" s="14"/>
      <c r="R100" s="40" t="s">
        <v>154</v>
      </c>
    </row>
    <row r="101" spans="1:18" ht="12.75">
      <c r="A101" s="29" t="s">
        <v>113</v>
      </c>
      <c r="B101" s="29" t="s">
        <v>102</v>
      </c>
      <c r="C101" s="37"/>
      <c r="D101" s="38">
        <v>3</v>
      </c>
      <c r="E101" s="38">
        <v>1</v>
      </c>
      <c r="F101" s="39">
        <f>IF(D101&gt;E101,1,0)</f>
        <v>1</v>
      </c>
      <c r="G101" s="39">
        <f>IF(E101&gt;D101,1,0)</f>
        <v>0</v>
      </c>
      <c r="H101" s="25"/>
      <c r="I101" s="14"/>
      <c r="J101" s="14"/>
      <c r="K101" s="14"/>
      <c r="L101" s="14"/>
      <c r="M101" s="14"/>
      <c r="N101" s="14"/>
      <c r="O101" s="14"/>
      <c r="P101" s="14"/>
      <c r="Q101" s="14"/>
      <c r="R101" s="40" t="s">
        <v>103</v>
      </c>
    </row>
    <row r="102" spans="1:18" ht="12.75">
      <c r="A102" s="29" t="s">
        <v>111</v>
      </c>
      <c r="B102" s="29" t="s">
        <v>104</v>
      </c>
      <c r="C102" s="37"/>
      <c r="D102" s="38">
        <v>1</v>
      </c>
      <c r="E102" s="38">
        <v>0</v>
      </c>
      <c r="F102" s="39">
        <f>IF(D102&gt;E102,1,0)</f>
        <v>1</v>
      </c>
      <c r="G102" s="39">
        <f>IF(E102&gt;D102,1,0)</f>
        <v>0</v>
      </c>
      <c r="H102" s="25"/>
      <c r="I102" s="14"/>
      <c r="J102" s="14"/>
      <c r="K102" s="14"/>
      <c r="L102" s="14"/>
      <c r="M102" s="14"/>
      <c r="N102" s="14"/>
      <c r="O102" s="14"/>
      <c r="P102" s="14"/>
      <c r="Q102" s="14"/>
      <c r="R102" s="40" t="s">
        <v>105</v>
      </c>
    </row>
    <row r="103" spans="1:18" ht="12.75">
      <c r="A103" s="29" t="s">
        <v>109</v>
      </c>
      <c r="B103" s="29" t="s">
        <v>106</v>
      </c>
      <c r="C103" s="37"/>
      <c r="D103" s="38">
        <v>1</v>
      </c>
      <c r="E103" s="38">
        <v>2</v>
      </c>
      <c r="F103" s="39">
        <f>IF(D103&gt;E103,1,0)</f>
        <v>0</v>
      </c>
      <c r="G103" s="39">
        <f>IF(E103&gt;D103,1,0)</f>
        <v>1</v>
      </c>
      <c r="H103" s="25"/>
      <c r="I103" s="14"/>
      <c r="J103" s="14"/>
      <c r="K103" s="14"/>
      <c r="L103" s="14"/>
      <c r="M103" s="14"/>
      <c r="N103" s="14"/>
      <c r="O103" s="14"/>
      <c r="P103" s="14"/>
      <c r="Q103" s="14"/>
      <c r="R103" s="40" t="s">
        <v>101</v>
      </c>
    </row>
    <row r="104" spans="1:18" ht="12.75">
      <c r="A104" s="17"/>
      <c r="B104" s="17"/>
      <c r="C104" s="37"/>
      <c r="D104" s="38">
        <f>SUM(D100+D101+D102+D103)</f>
        <v>8</v>
      </c>
      <c r="E104" s="38">
        <f>SUM(E100+E101+E102+E103)</f>
        <v>5</v>
      </c>
      <c r="F104" s="39">
        <f>IF(D104&lt;&gt;E104,IF(D104&gt;E104,1,0),IF(H104&gt;I104,1,0))</f>
        <v>1</v>
      </c>
      <c r="G104" s="39">
        <f>IF(D104&lt;&gt;E104,IF(E104&gt;D104,1,0),IF(I104&gt;H104,1,0))</f>
        <v>0</v>
      </c>
      <c r="H104" s="25"/>
      <c r="I104" s="14"/>
      <c r="J104" s="14"/>
      <c r="K104" s="14"/>
      <c r="L104" s="14"/>
      <c r="M104" s="14"/>
      <c r="N104" s="14"/>
      <c r="O104" s="14"/>
      <c r="P104" s="14"/>
      <c r="Q104" s="14"/>
      <c r="R104" s="25"/>
    </row>
    <row r="105" spans="1:18" ht="13.5" thickBot="1">
      <c r="A105" s="17"/>
      <c r="B105" s="17"/>
      <c r="C105" s="37"/>
      <c r="D105" s="37"/>
      <c r="E105" s="37"/>
      <c r="F105" s="39"/>
      <c r="G105" s="39"/>
      <c r="H105" s="25"/>
      <c r="I105" s="14"/>
      <c r="J105" s="14"/>
      <c r="K105" s="14"/>
      <c r="L105" s="14"/>
      <c r="M105" s="14"/>
      <c r="N105" s="14"/>
      <c r="O105" s="14"/>
      <c r="P105" s="14"/>
      <c r="Q105" s="14"/>
      <c r="R105" s="25"/>
    </row>
    <row r="106" spans="1:18" ht="13.5" thickBot="1">
      <c r="A106" s="16" t="str">
        <f>A81</f>
        <v>ALFIERI TORINO</v>
      </c>
      <c r="B106" s="16" t="str">
        <f>B81</f>
        <v>BULLDOGS</v>
      </c>
      <c r="C106" s="32"/>
      <c r="D106" s="33">
        <f>SUM(F107:F110)</f>
        <v>0</v>
      </c>
      <c r="E106" s="33">
        <f>SUM(G107:G110)</f>
        <v>2</v>
      </c>
      <c r="F106" s="34"/>
      <c r="G106" s="35"/>
      <c r="H106" s="35"/>
      <c r="I106" s="32"/>
      <c r="J106" s="32"/>
      <c r="K106" s="32"/>
      <c r="L106" s="32"/>
      <c r="M106" s="32"/>
      <c r="N106" s="32"/>
      <c r="O106" s="32"/>
      <c r="P106" s="32"/>
      <c r="Q106" s="32"/>
      <c r="R106" s="36" t="str">
        <f>R81</f>
        <v>DLF GORIZIA</v>
      </c>
    </row>
    <row r="107" spans="1:18" ht="12.75">
      <c r="A107" s="29" t="s">
        <v>95</v>
      </c>
      <c r="B107" s="29" t="s">
        <v>151</v>
      </c>
      <c r="C107" s="37"/>
      <c r="D107" s="38">
        <v>0</v>
      </c>
      <c r="E107" s="38">
        <v>0</v>
      </c>
      <c r="F107" s="39">
        <f>IF(D107&gt;E107,1,0)</f>
        <v>0</v>
      </c>
      <c r="G107" s="39">
        <f>IF(E107&gt;D107,1,0)</f>
        <v>0</v>
      </c>
      <c r="H107" s="42"/>
      <c r="I107" s="37"/>
      <c r="J107" s="37"/>
      <c r="K107" s="37"/>
      <c r="L107" s="37"/>
      <c r="M107" s="37"/>
      <c r="N107" s="37"/>
      <c r="O107" s="37"/>
      <c r="P107" s="37"/>
      <c r="Q107" s="37"/>
      <c r="R107" s="43" t="s">
        <v>130</v>
      </c>
    </row>
    <row r="108" spans="1:18" ht="12.75">
      <c r="A108" s="29" t="s">
        <v>98</v>
      </c>
      <c r="B108" s="29" t="s">
        <v>112</v>
      </c>
      <c r="C108" s="37"/>
      <c r="D108" s="38">
        <v>0</v>
      </c>
      <c r="E108" s="38">
        <v>3</v>
      </c>
      <c r="F108" s="39">
        <f>IF(D108&gt;E108,1,0)</f>
        <v>0</v>
      </c>
      <c r="G108" s="39">
        <f>IF(E108&gt;D108,1,0)</f>
        <v>1</v>
      </c>
      <c r="H108" s="42"/>
      <c r="I108" s="37"/>
      <c r="J108" s="37"/>
      <c r="K108" s="37"/>
      <c r="L108" s="37"/>
      <c r="M108" s="37"/>
      <c r="N108" s="37"/>
      <c r="O108" s="37"/>
      <c r="P108" s="37"/>
      <c r="Q108" s="37"/>
      <c r="R108" s="43" t="s">
        <v>128</v>
      </c>
    </row>
    <row r="109" spans="1:18" ht="12.75">
      <c r="A109" s="29" t="s">
        <v>123</v>
      </c>
      <c r="B109" s="29" t="s">
        <v>110</v>
      </c>
      <c r="C109" s="37"/>
      <c r="D109" s="38">
        <v>0</v>
      </c>
      <c r="E109" s="38">
        <v>2</v>
      </c>
      <c r="F109" s="39">
        <f>IF(D109&gt;E109,1,0)</f>
        <v>0</v>
      </c>
      <c r="G109" s="39">
        <f>IF(E109&gt;D109,1,0)</f>
        <v>1</v>
      </c>
      <c r="H109" s="42"/>
      <c r="I109" s="37"/>
      <c r="J109" s="37"/>
      <c r="K109" s="37"/>
      <c r="L109" s="37"/>
      <c r="M109" s="37"/>
      <c r="N109" s="37"/>
      <c r="O109" s="37"/>
      <c r="P109" s="37"/>
      <c r="Q109" s="37"/>
      <c r="R109" s="43" t="s">
        <v>152</v>
      </c>
    </row>
    <row r="110" spans="1:18" ht="12.75">
      <c r="A110" s="29" t="s">
        <v>125</v>
      </c>
      <c r="B110" s="29" t="s">
        <v>108</v>
      </c>
      <c r="C110" s="37"/>
      <c r="D110" s="38">
        <v>1</v>
      </c>
      <c r="E110" s="38">
        <v>1</v>
      </c>
      <c r="F110" s="39">
        <f>IF(D110&gt;E110,1,0)</f>
        <v>0</v>
      </c>
      <c r="G110" s="39">
        <f>IF(E110&gt;D110,1,0)</f>
        <v>0</v>
      </c>
      <c r="H110" s="42"/>
      <c r="I110" s="37"/>
      <c r="J110" s="37"/>
      <c r="K110" s="37"/>
      <c r="L110" s="37"/>
      <c r="M110" s="37"/>
      <c r="N110" s="37"/>
      <c r="O110" s="37"/>
      <c r="P110" s="37"/>
      <c r="Q110" s="37"/>
      <c r="R110" s="43" t="s">
        <v>112</v>
      </c>
    </row>
    <row r="111" spans="1:18" ht="12.75">
      <c r="A111" s="17"/>
      <c r="B111" s="17"/>
      <c r="C111" s="37"/>
      <c r="D111" s="38">
        <f>SUM(D107+D108+D109+D110)</f>
        <v>1</v>
      </c>
      <c r="E111" s="38">
        <f>SUM(E107+E108+E109+E110)</f>
        <v>6</v>
      </c>
      <c r="F111" s="39">
        <f>IF(D111&lt;&gt;E111,IF(D111&gt;E111,1,0),IF(H111&gt;I111,1,0))</f>
        <v>0</v>
      </c>
      <c r="G111" s="39">
        <f>IF(D111&lt;&gt;E111,IF(E111&gt;D111,1,0),IF(I111&gt;H111,1,0))</f>
        <v>1</v>
      </c>
      <c r="H111" s="42"/>
      <c r="I111" s="37"/>
      <c r="J111" s="37"/>
      <c r="K111" s="37"/>
      <c r="L111" s="37"/>
      <c r="M111" s="37"/>
      <c r="N111" s="37"/>
      <c r="O111" s="37"/>
      <c r="P111" s="37"/>
      <c r="Q111" s="37"/>
      <c r="R111" s="17"/>
    </row>
    <row r="112" spans="1:18" ht="13.5" thickBot="1">
      <c r="A112" s="17"/>
      <c r="B112" s="17"/>
      <c r="C112" s="37"/>
      <c r="D112" s="37"/>
      <c r="E112" s="37"/>
      <c r="F112" s="39"/>
      <c r="G112" s="39"/>
      <c r="H112" s="42"/>
      <c r="I112" s="37"/>
      <c r="J112" s="37"/>
      <c r="K112" s="37"/>
      <c r="L112" s="37"/>
      <c r="M112" s="37"/>
      <c r="N112" s="37"/>
      <c r="O112" s="37"/>
      <c r="P112" s="37"/>
      <c r="Q112" s="37"/>
      <c r="R112" s="17"/>
    </row>
    <row r="113" spans="1:18" ht="13.5" thickBot="1">
      <c r="A113" s="16" t="str">
        <f>A82</f>
        <v>VITTORIO ALFIERI</v>
      </c>
      <c r="B113" s="16" t="str">
        <f>B82</f>
        <v>SCORPIONS</v>
      </c>
      <c r="C113" s="32"/>
      <c r="D113" s="33">
        <f>SUM(F114:F117)</f>
        <v>2</v>
      </c>
      <c r="E113" s="33">
        <f>SUM(G114:G117)</f>
        <v>1</v>
      </c>
      <c r="F113" s="34"/>
      <c r="G113" s="35"/>
      <c r="H113" s="35"/>
      <c r="I113" s="32"/>
      <c r="J113" s="32"/>
      <c r="K113" s="32"/>
      <c r="L113" s="32"/>
      <c r="M113" s="32"/>
      <c r="N113" s="32"/>
      <c r="O113" s="32"/>
      <c r="P113" s="32"/>
      <c r="Q113" s="32"/>
      <c r="R113" s="36" t="str">
        <f>R82</f>
        <v>CTS GENOVA</v>
      </c>
    </row>
    <row r="114" spans="1:18" ht="12.75">
      <c r="A114" s="29" t="s">
        <v>116</v>
      </c>
      <c r="B114" s="29" t="s">
        <v>121</v>
      </c>
      <c r="C114" s="37"/>
      <c r="D114" s="38">
        <v>1</v>
      </c>
      <c r="E114" s="38">
        <v>0</v>
      </c>
      <c r="F114" s="39">
        <f>IF(D114&gt;E114,1,0)</f>
        <v>1</v>
      </c>
      <c r="G114" s="39">
        <f>IF(E114&gt;D114,1,0)</f>
        <v>0</v>
      </c>
      <c r="H114" s="42"/>
      <c r="I114" s="37"/>
      <c r="J114" s="37"/>
      <c r="K114" s="37"/>
      <c r="L114" s="37"/>
      <c r="M114" s="37"/>
      <c r="N114" s="37"/>
      <c r="O114" s="37"/>
      <c r="P114" s="37"/>
      <c r="Q114" s="37"/>
      <c r="R114" s="43" t="s">
        <v>102</v>
      </c>
    </row>
    <row r="115" spans="1:18" ht="12.75">
      <c r="A115" s="29" t="s">
        <v>117</v>
      </c>
      <c r="B115" s="29" t="s">
        <v>120</v>
      </c>
      <c r="C115" s="37"/>
      <c r="D115" s="38">
        <v>6</v>
      </c>
      <c r="E115" s="38">
        <v>1</v>
      </c>
      <c r="F115" s="39">
        <f>IF(D115&gt;E115,1,0)</f>
        <v>1</v>
      </c>
      <c r="G115" s="39">
        <f>IF(E115&gt;D115,1,0)</f>
        <v>0</v>
      </c>
      <c r="H115" s="42"/>
      <c r="I115" s="37"/>
      <c r="J115" s="37"/>
      <c r="K115" s="37"/>
      <c r="L115" s="37"/>
      <c r="M115" s="37"/>
      <c r="N115" s="37"/>
      <c r="O115" s="37"/>
      <c r="P115" s="37"/>
      <c r="Q115" s="37"/>
      <c r="R115" s="43" t="s">
        <v>148</v>
      </c>
    </row>
    <row r="116" spans="1:18" ht="12.75">
      <c r="A116" s="29" t="s">
        <v>145</v>
      </c>
      <c r="B116" s="29" t="s">
        <v>119</v>
      </c>
      <c r="C116" s="37"/>
      <c r="D116" s="38">
        <v>1</v>
      </c>
      <c r="E116" s="38">
        <v>1</v>
      </c>
      <c r="F116" s="39">
        <f>IF(D116&gt;E116,1,0)</f>
        <v>0</v>
      </c>
      <c r="G116" s="39">
        <f>IF(E116&gt;D116,1,0)</f>
        <v>0</v>
      </c>
      <c r="H116" s="42"/>
      <c r="I116" s="37"/>
      <c r="J116" s="37"/>
      <c r="K116" s="37"/>
      <c r="L116" s="37"/>
      <c r="M116" s="37"/>
      <c r="N116" s="37"/>
      <c r="O116" s="37"/>
      <c r="P116" s="37"/>
      <c r="Q116" s="37"/>
      <c r="R116" s="43" t="s">
        <v>149</v>
      </c>
    </row>
    <row r="117" spans="1:18" ht="12.75">
      <c r="A117" s="29" t="s">
        <v>146</v>
      </c>
      <c r="B117" s="29" t="s">
        <v>122</v>
      </c>
      <c r="C117" s="37"/>
      <c r="D117" s="38">
        <v>1</v>
      </c>
      <c r="E117" s="38">
        <v>2</v>
      </c>
      <c r="F117" s="39">
        <f>IF(D117&gt;E117,1,0)</f>
        <v>0</v>
      </c>
      <c r="G117" s="39">
        <f>IF(E117&gt;D117,1,0)</f>
        <v>1</v>
      </c>
      <c r="H117" s="42"/>
      <c r="I117" s="37"/>
      <c r="J117" s="37"/>
      <c r="K117" s="37"/>
      <c r="L117" s="37"/>
      <c r="M117" s="37"/>
      <c r="N117" s="37"/>
      <c r="O117" s="37"/>
      <c r="P117" s="37"/>
      <c r="Q117" s="37"/>
      <c r="R117" s="43" t="s">
        <v>150</v>
      </c>
    </row>
    <row r="118" spans="1:18" ht="12.75">
      <c r="A118" s="17"/>
      <c r="B118" s="17"/>
      <c r="C118" s="37"/>
      <c r="D118" s="38">
        <f>SUM(D114+D115+D116+D117)</f>
        <v>9</v>
      </c>
      <c r="E118" s="38">
        <f>SUM(E114+E115+E116+E117)</f>
        <v>4</v>
      </c>
      <c r="F118" s="39">
        <f>IF(D118&lt;&gt;E118,IF(D118&gt;E118,1,0),IF(H118&gt;I118,1,0))</f>
        <v>1</v>
      </c>
      <c r="G118" s="39">
        <f>IF(D118&lt;&gt;E118,IF(E118&gt;D118,1,0),IF(I118&gt;H118,1,0))</f>
        <v>0</v>
      </c>
      <c r="H118" s="42"/>
      <c r="I118" s="37"/>
      <c r="J118" s="37"/>
      <c r="K118" s="37"/>
      <c r="L118" s="37"/>
      <c r="M118" s="37"/>
      <c r="N118" s="37"/>
      <c r="O118" s="37"/>
      <c r="P118" s="37"/>
      <c r="Q118" s="37"/>
      <c r="R118" s="17"/>
    </row>
    <row r="119" spans="1:18" ht="12.75">
      <c r="A119" s="17"/>
      <c r="B119" s="17"/>
      <c r="C119" s="37"/>
      <c r="D119" s="37"/>
      <c r="E119" s="37"/>
      <c r="F119" s="39"/>
      <c r="G119" s="39"/>
      <c r="H119" s="42"/>
      <c r="I119" s="37"/>
      <c r="J119" s="37"/>
      <c r="K119" s="37"/>
      <c r="L119" s="37"/>
      <c r="M119" s="37"/>
      <c r="N119" s="37"/>
      <c r="O119" s="37"/>
      <c r="P119" s="37"/>
      <c r="Q119" s="37"/>
      <c r="R119" s="17"/>
    </row>
    <row r="120" spans="1:19" ht="12.75" customHeight="1">
      <c r="A120" s="63" t="s">
        <v>46</v>
      </c>
      <c r="B120" s="63"/>
      <c r="C120" s="63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</row>
    <row r="121" spans="1:19" ht="12.75" customHeight="1">
      <c r="A121" s="63"/>
      <c r="B121" s="63"/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</row>
    <row r="122" spans="1:18" ht="13.5" thickBot="1">
      <c r="A122" s="12" t="s">
        <v>41</v>
      </c>
      <c r="B122" s="12"/>
      <c r="C122" s="14"/>
      <c r="D122" s="62" t="s">
        <v>42</v>
      </c>
      <c r="E122" s="62"/>
      <c r="F122" s="22"/>
      <c r="G122" s="23"/>
      <c r="H122" s="22"/>
      <c r="I122" s="14"/>
      <c r="J122" s="14"/>
      <c r="K122" s="14"/>
      <c r="L122" s="14"/>
      <c r="M122" s="24"/>
      <c r="N122" s="24"/>
      <c r="O122" s="24"/>
      <c r="P122" s="24"/>
      <c r="Q122" s="24"/>
      <c r="R122" s="25" t="s">
        <v>43</v>
      </c>
    </row>
    <row r="123" spans="1:18" ht="13.5" thickBot="1">
      <c r="A123" s="26" t="str">
        <f>A20</f>
        <v>DLF GORIZIA</v>
      </c>
      <c r="B123" s="26" t="str">
        <f>A21</f>
        <v>SERENISSIMA</v>
      </c>
      <c r="C123" s="14"/>
      <c r="D123" s="27">
        <f>TurniSabato!G45</f>
        <v>0</v>
      </c>
      <c r="E123" s="27">
        <f>TurniSabato!H45</f>
        <v>2</v>
      </c>
      <c r="F123" s="28">
        <f>IF(D123&gt;E123,1,0)</f>
        <v>0</v>
      </c>
      <c r="G123" s="28">
        <f>IF(D123=E123,1,0)</f>
        <v>0</v>
      </c>
      <c r="H123" s="28">
        <f>IF(D123&lt;E123,1,0)</f>
        <v>1</v>
      </c>
      <c r="I123" s="14"/>
      <c r="J123" s="14"/>
      <c r="K123" s="14"/>
      <c r="L123" s="14"/>
      <c r="M123" s="24"/>
      <c r="N123" s="24"/>
      <c r="O123" s="24"/>
      <c r="P123" s="24"/>
      <c r="Q123" s="24"/>
      <c r="R123" s="29" t="str">
        <f>A24</f>
        <v>ALFIERI TORINO</v>
      </c>
    </row>
    <row r="124" spans="1:18" ht="13.5" thickBot="1">
      <c r="A124" s="26" t="str">
        <f>A19</f>
        <v>STRADIVARI</v>
      </c>
      <c r="B124" s="26" t="str">
        <f>A23</f>
        <v>FLICKERS</v>
      </c>
      <c r="C124" s="14"/>
      <c r="D124" s="27">
        <f>TurniSabato!G46</f>
        <v>1</v>
      </c>
      <c r="E124" s="27">
        <f>TurniSabato!H46</f>
        <v>1</v>
      </c>
      <c r="F124" s="28">
        <f>IF(D124&gt;E124,1,0)</f>
        <v>0</v>
      </c>
      <c r="G124" s="28">
        <f>IF(D124=E124,1,0)</f>
        <v>1</v>
      </c>
      <c r="H124" s="28">
        <f>IF(D124&lt;E124,1,0)</f>
        <v>0</v>
      </c>
      <c r="I124" s="14"/>
      <c r="J124" s="14"/>
      <c r="K124" s="14"/>
      <c r="L124" s="14"/>
      <c r="M124" s="24"/>
      <c r="N124" s="24"/>
      <c r="O124" s="24"/>
      <c r="P124" s="24"/>
      <c r="Q124" s="24"/>
      <c r="R124" s="29" t="str">
        <f>A27</f>
        <v>VITTORIO ALFIERI</v>
      </c>
    </row>
    <row r="125" spans="1:18" ht="13.5" thickBot="1">
      <c r="A125" s="26" t="str">
        <f>A24</f>
        <v>ALFIERI TORINO</v>
      </c>
      <c r="B125" s="26" t="str">
        <f>A26</f>
        <v>CT CASTANO</v>
      </c>
      <c r="C125" s="14"/>
      <c r="D125" s="27">
        <f>TurniSabato!G52</f>
        <v>3</v>
      </c>
      <c r="E125" s="27">
        <f>TurniSabato!H52</f>
        <v>1</v>
      </c>
      <c r="F125" s="28">
        <f>IF(D125&gt;E125,1,0)</f>
        <v>1</v>
      </c>
      <c r="G125" s="28">
        <f>IF(D125=E125,1,0)</f>
        <v>0</v>
      </c>
      <c r="H125" s="28">
        <f>IF(D125&lt;E125,1,0)</f>
        <v>0</v>
      </c>
      <c r="I125" s="14"/>
      <c r="J125" s="14"/>
      <c r="K125" s="14"/>
      <c r="L125" s="14"/>
      <c r="M125" s="24"/>
      <c r="N125" s="24"/>
      <c r="O125" s="24"/>
      <c r="P125" s="24"/>
      <c r="Q125" s="24"/>
      <c r="R125" s="29" t="str">
        <f>A28</f>
        <v>SCORPIONS</v>
      </c>
    </row>
    <row r="126" spans="1:18" ht="13.5" thickBot="1">
      <c r="A126" s="48" t="str">
        <f>A27</f>
        <v>VITTORIO ALFIERI</v>
      </c>
      <c r="B126" s="48" t="str">
        <f>A25</f>
        <v>CTS GENOVA</v>
      </c>
      <c r="C126" s="14"/>
      <c r="D126" s="27">
        <f>TurniSabato!G53</f>
        <v>1</v>
      </c>
      <c r="E126" s="27">
        <f>TurniSabato!H53</f>
        <v>3</v>
      </c>
      <c r="F126" s="28">
        <f>IF(D126&gt;E126,1,0)</f>
        <v>0</v>
      </c>
      <c r="G126" s="28">
        <f>IF(D126=E126,1,0)</f>
        <v>0</v>
      </c>
      <c r="H126" s="28">
        <f>IF(D126&lt;E126,1,0)</f>
        <v>1</v>
      </c>
      <c r="I126" s="14"/>
      <c r="J126" s="14"/>
      <c r="K126" s="14"/>
      <c r="L126" s="14"/>
      <c r="M126" s="24"/>
      <c r="N126" s="24"/>
      <c r="O126" s="24"/>
      <c r="P126" s="24"/>
      <c r="Q126" s="24"/>
      <c r="R126" s="29" t="str">
        <f>A19</f>
        <v>STRADIVARI</v>
      </c>
    </row>
    <row r="127" spans="1:18" ht="13.5" thickBot="1">
      <c r="A127" s="49" t="str">
        <f>A22</f>
        <v>BULLDOGS</v>
      </c>
      <c r="B127" s="49" t="str">
        <f>A28</f>
        <v>SCORPIONS</v>
      </c>
      <c r="C127" s="14"/>
      <c r="D127" s="27">
        <f>TurniSabato!G47</f>
        <v>4</v>
      </c>
      <c r="E127" s="27">
        <f>TurniSabato!H47</f>
        <v>0</v>
      </c>
      <c r="F127" s="28">
        <f>IF(D127&gt;E127,1,0)</f>
        <v>1</v>
      </c>
      <c r="G127" s="28">
        <f>IF(D127=E127,1,0)</f>
        <v>0</v>
      </c>
      <c r="H127" s="28">
        <f>IF(D127&lt;E127,1,0)</f>
        <v>0</v>
      </c>
      <c r="I127" s="14"/>
      <c r="J127" s="14"/>
      <c r="K127" s="14"/>
      <c r="L127" s="14"/>
      <c r="M127" s="24"/>
      <c r="N127" s="24"/>
      <c r="O127" s="24"/>
      <c r="P127" s="24"/>
      <c r="Q127" s="24"/>
      <c r="R127" s="29" t="str">
        <f>A26</f>
        <v>CT CASTANO</v>
      </c>
    </row>
    <row r="128" spans="1:18" ht="12.75">
      <c r="A128" s="16"/>
      <c r="B128" s="16"/>
      <c r="C128" s="31"/>
      <c r="D128" s="31"/>
      <c r="E128" s="31"/>
      <c r="F128" s="28"/>
      <c r="G128" s="28"/>
      <c r="H128" s="28"/>
      <c r="I128" s="28"/>
      <c r="J128" s="28"/>
      <c r="K128" s="28"/>
      <c r="L128" s="28"/>
      <c r="M128" s="30"/>
      <c r="N128" s="30"/>
      <c r="O128" s="30"/>
      <c r="P128" s="30"/>
      <c r="Q128" s="30"/>
      <c r="R128" s="17"/>
    </row>
    <row r="129" spans="1:18" ht="13.5" thickBot="1">
      <c r="A129" s="12" t="s">
        <v>44</v>
      </c>
      <c r="B129" s="12"/>
      <c r="C129" s="14"/>
      <c r="D129" s="62" t="s">
        <v>42</v>
      </c>
      <c r="E129" s="62"/>
      <c r="F129" s="23"/>
      <c r="G129" s="23"/>
      <c r="H129" s="25"/>
      <c r="I129" s="14"/>
      <c r="J129" s="14"/>
      <c r="K129" s="14"/>
      <c r="L129" s="14"/>
      <c r="M129" s="14"/>
      <c r="N129" s="14"/>
      <c r="O129" s="14"/>
      <c r="P129" s="14"/>
      <c r="Q129" s="14"/>
      <c r="R129" s="25" t="s">
        <v>43</v>
      </c>
    </row>
    <row r="130" spans="1:18" ht="13.5" thickBot="1">
      <c r="A130" s="16" t="str">
        <f>A123</f>
        <v>DLF GORIZIA</v>
      </c>
      <c r="B130" s="16" t="str">
        <f>B123</f>
        <v>SERENISSIMA</v>
      </c>
      <c r="C130" s="32"/>
      <c r="D130" s="33">
        <f>SUM(F131:F134)</f>
        <v>0</v>
      </c>
      <c r="E130" s="33">
        <f>SUM(G131:G134)</f>
        <v>2</v>
      </c>
      <c r="F130" s="34"/>
      <c r="G130" s="35"/>
      <c r="H130" s="25"/>
      <c r="I130" s="14"/>
      <c r="J130" s="14"/>
      <c r="K130" s="14"/>
      <c r="L130" s="14"/>
      <c r="M130" s="14"/>
      <c r="N130" s="14"/>
      <c r="O130" s="14"/>
      <c r="P130" s="14"/>
      <c r="Q130" s="14"/>
      <c r="R130" s="36" t="str">
        <f>R123</f>
        <v>ALFIERI TORINO</v>
      </c>
    </row>
    <row r="131" spans="1:18" ht="12.75">
      <c r="A131" s="29" t="s">
        <v>131</v>
      </c>
      <c r="B131" s="29" t="s">
        <v>113</v>
      </c>
      <c r="C131" s="37"/>
      <c r="D131" s="38">
        <v>2</v>
      </c>
      <c r="E131" s="38">
        <v>2</v>
      </c>
      <c r="F131" s="39">
        <f>IF(D131&gt;E131,1,0)</f>
        <v>0</v>
      </c>
      <c r="G131" s="39">
        <f>IF(E131&gt;D131,1,0)</f>
        <v>0</v>
      </c>
      <c r="H131" s="25"/>
      <c r="I131" s="14"/>
      <c r="J131" s="14"/>
      <c r="K131" s="14"/>
      <c r="L131" s="14"/>
      <c r="M131" s="14"/>
      <c r="N131" s="14"/>
      <c r="O131" s="14"/>
      <c r="P131" s="14"/>
      <c r="Q131" s="14"/>
      <c r="R131" s="40" t="s">
        <v>158</v>
      </c>
    </row>
    <row r="132" spans="1:18" ht="12.75">
      <c r="A132" s="29" t="s">
        <v>130</v>
      </c>
      <c r="B132" s="29" t="s">
        <v>157</v>
      </c>
      <c r="C132" s="37"/>
      <c r="D132" s="38">
        <v>2</v>
      </c>
      <c r="E132" s="38">
        <v>2</v>
      </c>
      <c r="F132" s="39">
        <f>IF(D132&gt;E132,1,0)</f>
        <v>0</v>
      </c>
      <c r="G132" s="39">
        <f>IF(E132&gt;D132,1,0)</f>
        <v>0</v>
      </c>
      <c r="H132" s="25"/>
      <c r="I132" s="14"/>
      <c r="J132" s="14"/>
      <c r="K132" s="14"/>
      <c r="L132" s="14"/>
      <c r="M132" s="14"/>
      <c r="N132" s="14"/>
      <c r="O132" s="14"/>
      <c r="P132" s="14"/>
      <c r="Q132" s="14"/>
      <c r="R132" s="40" t="s">
        <v>123</v>
      </c>
    </row>
    <row r="133" spans="1:18" ht="12.75">
      <c r="A133" s="29" t="s">
        <v>129</v>
      </c>
      <c r="B133" s="29" t="s">
        <v>153</v>
      </c>
      <c r="C133" s="37"/>
      <c r="D133" s="38">
        <v>2</v>
      </c>
      <c r="E133" s="38">
        <v>4</v>
      </c>
      <c r="F133" s="39">
        <f>IF(D133&gt;E133,1,0)</f>
        <v>0</v>
      </c>
      <c r="G133" s="39">
        <f>IF(E133&gt;D133,1,0)</f>
        <v>1</v>
      </c>
      <c r="H133" s="25"/>
      <c r="I133" s="14"/>
      <c r="J133" s="14"/>
      <c r="K133" s="14"/>
      <c r="L133" s="14"/>
      <c r="M133" s="14"/>
      <c r="N133" s="14"/>
      <c r="O133" s="14"/>
      <c r="P133" s="14"/>
      <c r="Q133" s="14"/>
      <c r="R133" s="40" t="s">
        <v>126</v>
      </c>
    </row>
    <row r="134" spans="1:18" ht="12.75">
      <c r="A134" s="29" t="s">
        <v>128</v>
      </c>
      <c r="B134" s="29" t="s">
        <v>111</v>
      </c>
      <c r="C134" s="37"/>
      <c r="D134" s="38">
        <v>0</v>
      </c>
      <c r="E134" s="38">
        <v>2</v>
      </c>
      <c r="F134" s="39">
        <f>IF(D134&gt;E134,1,0)</f>
        <v>0</v>
      </c>
      <c r="G134" s="39">
        <f>IF(E134&gt;D134,1,0)</f>
        <v>1</v>
      </c>
      <c r="H134" s="25"/>
      <c r="I134" s="14"/>
      <c r="J134" s="14"/>
      <c r="K134" s="14"/>
      <c r="L134" s="14"/>
      <c r="M134" s="14"/>
      <c r="N134" s="14"/>
      <c r="O134" s="14"/>
      <c r="P134" s="14"/>
      <c r="Q134" s="14"/>
      <c r="R134" s="40" t="s">
        <v>95</v>
      </c>
    </row>
    <row r="135" spans="1:18" ht="12.75">
      <c r="A135" s="17"/>
      <c r="B135" s="17"/>
      <c r="C135" s="37"/>
      <c r="D135" s="38">
        <f>SUM(D131+D132+D133+D134)</f>
        <v>6</v>
      </c>
      <c r="E135" s="38">
        <f>SUM(E131+E132+E133+E134)</f>
        <v>10</v>
      </c>
      <c r="F135" s="39">
        <f>IF(D135&lt;&gt;E135,IF(D135&gt;E135,1,0),IF(H135&gt;I135,1,0))</f>
        <v>0</v>
      </c>
      <c r="G135" s="39">
        <f>IF(D135&lt;&gt;E135,IF(E135&gt;D135,1,0),IF(I135&gt;H135,1,0))</f>
        <v>1</v>
      </c>
      <c r="H135" s="25"/>
      <c r="I135" s="14"/>
      <c r="J135" s="14"/>
      <c r="K135" s="14"/>
      <c r="L135" s="14"/>
      <c r="M135" s="14"/>
      <c r="N135" s="14"/>
      <c r="O135" s="14"/>
      <c r="P135" s="14"/>
      <c r="Q135" s="14"/>
      <c r="R135" s="25"/>
    </row>
    <row r="136" spans="1:18" ht="13.5" thickBot="1">
      <c r="A136" s="17"/>
      <c r="B136" s="17"/>
      <c r="C136" s="37"/>
      <c r="D136" s="37"/>
      <c r="E136" s="37"/>
      <c r="F136" s="39"/>
      <c r="G136" s="39"/>
      <c r="H136" s="25"/>
      <c r="I136" s="14"/>
      <c r="J136" s="14"/>
      <c r="K136" s="14"/>
      <c r="L136" s="14"/>
      <c r="M136" s="14"/>
      <c r="N136" s="14"/>
      <c r="O136" s="14"/>
      <c r="P136" s="14"/>
      <c r="Q136" s="14"/>
      <c r="R136" s="25"/>
    </row>
    <row r="137" spans="1:18" ht="13.5" thickBot="1">
      <c r="A137" s="16" t="str">
        <f>A124</f>
        <v>STRADIVARI</v>
      </c>
      <c r="B137" s="16" t="str">
        <f>B124</f>
        <v>FLICKERS</v>
      </c>
      <c r="C137" s="32"/>
      <c r="D137" s="33">
        <f>SUM(F138:F141)</f>
        <v>1</v>
      </c>
      <c r="E137" s="33">
        <f>SUM(G138:G141)</f>
        <v>1</v>
      </c>
      <c r="F137" s="34"/>
      <c r="G137" s="35"/>
      <c r="H137" s="25"/>
      <c r="I137" s="14"/>
      <c r="J137" s="14"/>
      <c r="K137" s="14"/>
      <c r="L137" s="14"/>
      <c r="M137" s="14"/>
      <c r="N137" s="14"/>
      <c r="O137" s="14"/>
      <c r="P137" s="14"/>
      <c r="Q137" s="14"/>
      <c r="R137" s="36" t="str">
        <f>R124</f>
        <v>VITTORIO ALFIERI</v>
      </c>
    </row>
    <row r="138" spans="1:18" ht="12.75">
      <c r="A138" s="29" t="s">
        <v>90</v>
      </c>
      <c r="B138" s="29" t="s">
        <v>105</v>
      </c>
      <c r="C138" s="37"/>
      <c r="D138" s="38">
        <v>1</v>
      </c>
      <c r="E138" s="38">
        <v>0</v>
      </c>
      <c r="F138" s="39">
        <f>IF(D138&gt;E138,1,0)</f>
        <v>1</v>
      </c>
      <c r="G138" s="39">
        <f>IF(E138&gt;D138,1,0)</f>
        <v>0</v>
      </c>
      <c r="H138" s="25"/>
      <c r="I138" s="14"/>
      <c r="J138" s="14"/>
      <c r="K138" s="14"/>
      <c r="L138" s="14"/>
      <c r="M138" s="14"/>
      <c r="N138" s="14"/>
      <c r="O138" s="14"/>
      <c r="P138" s="14"/>
      <c r="Q138" s="14"/>
      <c r="R138" s="40" t="s">
        <v>161</v>
      </c>
    </row>
    <row r="139" spans="1:18" ht="12.75">
      <c r="A139" s="29" t="s">
        <v>136</v>
      </c>
      <c r="B139" s="29" t="s">
        <v>103</v>
      </c>
      <c r="C139" s="37"/>
      <c r="D139" s="38">
        <v>1</v>
      </c>
      <c r="E139" s="38">
        <v>4</v>
      </c>
      <c r="F139" s="39">
        <f>IF(D139&gt;E139,1,0)</f>
        <v>0</v>
      </c>
      <c r="G139" s="39">
        <f>IF(E139&gt;D139,1,0)</f>
        <v>1</v>
      </c>
      <c r="H139" s="25"/>
      <c r="I139" s="14"/>
      <c r="J139" s="14"/>
      <c r="K139" s="14"/>
      <c r="L139" s="14"/>
      <c r="M139" s="14"/>
      <c r="N139" s="14"/>
      <c r="O139" s="14"/>
      <c r="P139" s="14"/>
      <c r="Q139" s="14"/>
      <c r="R139" s="40" t="s">
        <v>117</v>
      </c>
    </row>
    <row r="140" spans="1:18" ht="12.75">
      <c r="A140" s="29" t="s">
        <v>160</v>
      </c>
      <c r="B140" s="29" t="s">
        <v>101</v>
      </c>
      <c r="C140" s="37"/>
      <c r="D140" s="38">
        <v>2</v>
      </c>
      <c r="E140" s="38">
        <v>2</v>
      </c>
      <c r="F140" s="39">
        <f>IF(D140&gt;E140,1,0)</f>
        <v>0</v>
      </c>
      <c r="G140" s="39">
        <f>IF(E140&gt;D140,1,0)</f>
        <v>0</v>
      </c>
      <c r="H140" s="25"/>
      <c r="I140" s="14"/>
      <c r="J140" s="14"/>
      <c r="K140" s="14"/>
      <c r="L140" s="14"/>
      <c r="M140" s="14"/>
      <c r="N140" s="14"/>
      <c r="O140" s="14"/>
      <c r="P140" s="14"/>
      <c r="Q140" s="14"/>
      <c r="R140" s="40" t="s">
        <v>115</v>
      </c>
    </row>
    <row r="141" spans="1:18" ht="12.75">
      <c r="A141" s="29" t="s">
        <v>89</v>
      </c>
      <c r="B141" s="29" t="s">
        <v>159</v>
      </c>
      <c r="C141" s="37"/>
      <c r="D141" s="38">
        <v>0</v>
      </c>
      <c r="E141" s="38">
        <v>0</v>
      </c>
      <c r="F141" s="39">
        <f>IF(D141&gt;E141,1,0)</f>
        <v>0</v>
      </c>
      <c r="G141" s="39">
        <f>IF(E141&gt;D141,1,0)</f>
        <v>0</v>
      </c>
      <c r="H141" s="25"/>
      <c r="I141" s="14"/>
      <c r="J141" s="14"/>
      <c r="K141" s="14"/>
      <c r="L141" s="14"/>
      <c r="M141" s="14"/>
      <c r="N141" s="14"/>
      <c r="O141" s="14"/>
      <c r="P141" s="14"/>
      <c r="Q141" s="14"/>
      <c r="R141" s="40" t="s">
        <v>118</v>
      </c>
    </row>
    <row r="142" spans="1:18" ht="12.75">
      <c r="A142" s="16"/>
      <c r="B142" s="17"/>
      <c r="C142" s="37"/>
      <c r="D142" s="38">
        <f>SUM(D138+D139+D140+D141)</f>
        <v>4</v>
      </c>
      <c r="E142" s="38">
        <f>SUM(E138+E139+E140+E141)</f>
        <v>6</v>
      </c>
      <c r="F142" s="39">
        <f>IF(D142&lt;&gt;E142,IF(D142&gt;E142,1,0),IF(H142&gt;I142,1,0))</f>
        <v>0</v>
      </c>
      <c r="G142" s="39">
        <f>IF(D142&lt;&gt;E142,IF(E142&gt;D142,1,0),IF(I142&gt;H142,1,0))</f>
        <v>1</v>
      </c>
      <c r="H142" s="25"/>
      <c r="I142" s="14"/>
      <c r="J142" s="14"/>
      <c r="K142" s="14"/>
      <c r="L142" s="14"/>
      <c r="M142" s="14"/>
      <c r="N142" s="14"/>
      <c r="O142" s="14"/>
      <c r="P142" s="14"/>
      <c r="Q142" s="14"/>
      <c r="R142" s="25"/>
    </row>
    <row r="143" spans="1:18" ht="13.5" thickBot="1">
      <c r="A143" s="17"/>
      <c r="B143" s="17"/>
      <c r="C143" s="37"/>
      <c r="D143" s="37"/>
      <c r="E143" s="37"/>
      <c r="F143" s="39"/>
      <c r="G143" s="39"/>
      <c r="H143" s="25"/>
      <c r="I143" s="14"/>
      <c r="J143" s="14"/>
      <c r="K143" s="14"/>
      <c r="L143" s="14"/>
      <c r="M143" s="14"/>
      <c r="N143" s="14"/>
      <c r="O143" s="14"/>
      <c r="P143" s="14"/>
      <c r="Q143" s="14"/>
      <c r="R143" s="25"/>
    </row>
    <row r="144" spans="1:18" ht="13.5" thickBot="1">
      <c r="A144" s="41" t="str">
        <f>A125</f>
        <v>ALFIERI TORINO</v>
      </c>
      <c r="B144" s="41" t="str">
        <f>B125</f>
        <v>CT CASTANO</v>
      </c>
      <c r="C144" s="32"/>
      <c r="D144" s="33">
        <f>SUM(F145:F148)</f>
        <v>3</v>
      </c>
      <c r="E144" s="33">
        <f>SUM(G145:G148)</f>
        <v>1</v>
      </c>
      <c r="F144" s="34"/>
      <c r="G144" s="35"/>
      <c r="H144" s="25"/>
      <c r="I144" s="14"/>
      <c r="J144" s="14"/>
      <c r="K144" s="14"/>
      <c r="L144" s="14"/>
      <c r="M144" s="14"/>
      <c r="N144" s="14"/>
      <c r="O144" s="14"/>
      <c r="P144" s="14"/>
      <c r="Q144" s="14"/>
      <c r="R144" s="36" t="str">
        <f>R125</f>
        <v>SCORPIONS</v>
      </c>
    </row>
    <row r="145" spans="1:18" ht="12.75">
      <c r="A145" s="29" t="s">
        <v>164</v>
      </c>
      <c r="B145" s="29" t="s">
        <v>94</v>
      </c>
      <c r="C145" s="37"/>
      <c r="D145" s="38">
        <v>1</v>
      </c>
      <c r="E145" s="38">
        <v>0</v>
      </c>
      <c r="F145" s="39">
        <f>IF(D145&gt;E145,1,0)</f>
        <v>1</v>
      </c>
      <c r="G145" s="39">
        <f>IF(E145&gt;D145,1,0)</f>
        <v>0</v>
      </c>
      <c r="H145" s="25"/>
      <c r="I145" s="14"/>
      <c r="J145" s="14"/>
      <c r="K145" s="14"/>
      <c r="L145" s="14"/>
      <c r="M145" s="14"/>
      <c r="N145" s="14"/>
      <c r="O145" s="14"/>
      <c r="P145" s="14"/>
      <c r="Q145" s="14"/>
      <c r="R145" s="40" t="s">
        <v>119</v>
      </c>
    </row>
    <row r="146" spans="1:18" ht="12.75">
      <c r="A146" s="29" t="s">
        <v>158</v>
      </c>
      <c r="B146" s="29" t="s">
        <v>92</v>
      </c>
      <c r="C146" s="37"/>
      <c r="D146" s="38">
        <v>1</v>
      </c>
      <c r="E146" s="38">
        <v>3</v>
      </c>
      <c r="F146" s="39">
        <f>IF(D146&gt;E146,1,0)</f>
        <v>0</v>
      </c>
      <c r="G146" s="39">
        <f>IF(E146&gt;D146,1,0)</f>
        <v>1</v>
      </c>
      <c r="H146" s="25"/>
      <c r="I146" s="14"/>
      <c r="J146" s="14"/>
      <c r="K146" s="14"/>
      <c r="L146" s="14"/>
      <c r="M146" s="14"/>
      <c r="N146" s="14"/>
      <c r="O146" s="14"/>
      <c r="P146" s="14"/>
      <c r="Q146" s="14"/>
      <c r="R146" s="40" t="s">
        <v>167</v>
      </c>
    </row>
    <row r="147" spans="1:18" ht="12.75">
      <c r="A147" s="29" t="s">
        <v>165</v>
      </c>
      <c r="B147" s="29" t="s">
        <v>166</v>
      </c>
      <c r="C147" s="37"/>
      <c r="D147" s="38">
        <v>5</v>
      </c>
      <c r="E147" s="38">
        <v>0</v>
      </c>
      <c r="F147" s="39">
        <f>IF(D147&gt;E147,1,0)</f>
        <v>1</v>
      </c>
      <c r="G147" s="39">
        <f>IF(E147&gt;D147,1,0)</f>
        <v>0</v>
      </c>
      <c r="H147" s="25"/>
      <c r="I147" s="14"/>
      <c r="J147" s="14"/>
      <c r="K147" s="14"/>
      <c r="L147" s="14"/>
      <c r="M147" s="14"/>
      <c r="N147" s="14"/>
      <c r="O147" s="14"/>
      <c r="P147" s="14"/>
      <c r="Q147" s="14"/>
      <c r="R147" s="40" t="s">
        <v>121</v>
      </c>
    </row>
    <row r="148" spans="1:18" ht="12.75">
      <c r="A148" s="29" t="s">
        <v>126</v>
      </c>
      <c r="B148" s="29" t="s">
        <v>133</v>
      </c>
      <c r="C148" s="37"/>
      <c r="D148" s="38">
        <v>3</v>
      </c>
      <c r="E148" s="38">
        <v>2</v>
      </c>
      <c r="F148" s="39">
        <f>IF(D148&gt;E148,1,0)</f>
        <v>1</v>
      </c>
      <c r="G148" s="39">
        <f>IF(E148&gt;D148,1,0)</f>
        <v>0</v>
      </c>
      <c r="H148" s="25"/>
      <c r="I148" s="14"/>
      <c r="J148" s="14"/>
      <c r="K148" s="14"/>
      <c r="L148" s="14"/>
      <c r="M148" s="14"/>
      <c r="N148" s="14"/>
      <c r="O148" s="14"/>
      <c r="P148" s="14"/>
      <c r="Q148" s="14"/>
      <c r="R148" s="40" t="s">
        <v>168</v>
      </c>
    </row>
    <row r="149" spans="1:18" ht="12.75">
      <c r="A149" s="17"/>
      <c r="B149" s="17"/>
      <c r="C149" s="37"/>
      <c r="D149" s="38">
        <f>SUM(D145+D146+D147+D148)</f>
        <v>10</v>
      </c>
      <c r="E149" s="38">
        <f>SUM(E145+E146+E147+E148)</f>
        <v>5</v>
      </c>
      <c r="F149" s="39">
        <f>IF(D149&lt;&gt;E149,IF(D149&gt;E149,1,0),IF(H149&gt;I149,1,0))</f>
        <v>1</v>
      </c>
      <c r="G149" s="39">
        <f>IF(D149&lt;&gt;E149,IF(E149&gt;D149,1,0),IF(I149&gt;H149,1,0))</f>
        <v>0</v>
      </c>
      <c r="H149" s="25"/>
      <c r="I149" s="14"/>
      <c r="J149" s="14"/>
      <c r="K149" s="14"/>
      <c r="L149" s="14"/>
      <c r="M149" s="14"/>
      <c r="N149" s="14"/>
      <c r="O149" s="14"/>
      <c r="P149" s="14"/>
      <c r="Q149" s="14"/>
      <c r="R149" s="25"/>
    </row>
    <row r="150" spans="1:18" ht="13.5" thickBot="1">
      <c r="A150" s="17"/>
      <c r="B150" s="17"/>
      <c r="C150" s="37"/>
      <c r="D150" s="37"/>
      <c r="E150" s="37"/>
      <c r="F150" s="39"/>
      <c r="G150" s="39"/>
      <c r="H150" s="25"/>
      <c r="I150" s="14"/>
      <c r="J150" s="14"/>
      <c r="K150" s="14"/>
      <c r="L150" s="14"/>
      <c r="M150" s="14"/>
      <c r="N150" s="14"/>
      <c r="O150" s="14"/>
      <c r="P150" s="14"/>
      <c r="Q150" s="14"/>
      <c r="R150" s="25"/>
    </row>
    <row r="151" spans="1:18" ht="13.5" thickBot="1">
      <c r="A151" s="16" t="str">
        <f>A126</f>
        <v>VITTORIO ALFIERI</v>
      </c>
      <c r="B151" s="16" t="str">
        <f>B126</f>
        <v>CTS GENOVA</v>
      </c>
      <c r="C151" s="32"/>
      <c r="D151" s="33">
        <f>SUM(F152:F155)</f>
        <v>1</v>
      </c>
      <c r="E151" s="33">
        <f>SUM(G152:G155)</f>
        <v>3</v>
      </c>
      <c r="F151" s="34"/>
      <c r="G151" s="35"/>
      <c r="H151" s="35"/>
      <c r="I151" s="32"/>
      <c r="J151" s="32"/>
      <c r="K151" s="32"/>
      <c r="L151" s="32"/>
      <c r="M151" s="32"/>
      <c r="N151" s="32"/>
      <c r="O151" s="32"/>
      <c r="P151" s="32"/>
      <c r="Q151" s="32"/>
      <c r="R151" s="36" t="str">
        <f>R126</f>
        <v>STRADIVARI</v>
      </c>
    </row>
    <row r="152" spans="1:18" ht="12.75">
      <c r="A152" s="29" t="s">
        <v>118</v>
      </c>
      <c r="B152" s="29" t="s">
        <v>104</v>
      </c>
      <c r="C152" s="37"/>
      <c r="D152" s="38">
        <v>0</v>
      </c>
      <c r="E152" s="38">
        <v>3</v>
      </c>
      <c r="F152" s="39">
        <f>IF(D152&gt;E152,1,0)</f>
        <v>0</v>
      </c>
      <c r="G152" s="39">
        <f>IF(E152&gt;D152,1,0)</f>
        <v>1</v>
      </c>
      <c r="H152" s="42"/>
      <c r="I152" s="37"/>
      <c r="J152" s="37"/>
      <c r="K152" s="37"/>
      <c r="L152" s="37"/>
      <c r="M152" s="37"/>
      <c r="N152" s="37"/>
      <c r="O152" s="37"/>
      <c r="P152" s="37"/>
      <c r="Q152" s="37"/>
      <c r="R152" s="43" t="s">
        <v>89</v>
      </c>
    </row>
    <row r="153" spans="1:18" ht="12.75">
      <c r="A153" s="29" t="s">
        <v>146</v>
      </c>
      <c r="B153" s="29" t="s">
        <v>100</v>
      </c>
      <c r="C153" s="37"/>
      <c r="D153" s="38">
        <v>2</v>
      </c>
      <c r="E153" s="38">
        <v>6</v>
      </c>
      <c r="F153" s="39">
        <f>IF(D153&gt;E153,1,0)</f>
        <v>0</v>
      </c>
      <c r="G153" s="39">
        <f>IF(E153&gt;D153,1,0)</f>
        <v>1</v>
      </c>
      <c r="H153" s="42"/>
      <c r="I153" s="37"/>
      <c r="J153" s="37"/>
      <c r="K153" s="37"/>
      <c r="L153" s="37"/>
      <c r="M153" s="37"/>
      <c r="N153" s="37"/>
      <c r="O153" s="37"/>
      <c r="P153" s="37"/>
      <c r="Q153" s="37"/>
      <c r="R153" s="43" t="s">
        <v>88</v>
      </c>
    </row>
    <row r="154" spans="1:18" ht="12.75">
      <c r="A154" s="29" t="s">
        <v>116</v>
      </c>
      <c r="B154" s="29" t="s">
        <v>102</v>
      </c>
      <c r="C154" s="37"/>
      <c r="D154" s="38">
        <v>2</v>
      </c>
      <c r="E154" s="38">
        <v>1</v>
      </c>
      <c r="F154" s="39">
        <f>IF(D154&gt;E154,1,0)</f>
        <v>1</v>
      </c>
      <c r="G154" s="39">
        <f>IF(E154&gt;D154,1,0)</f>
        <v>0</v>
      </c>
      <c r="H154" s="42"/>
      <c r="I154" s="37"/>
      <c r="J154" s="37"/>
      <c r="K154" s="37"/>
      <c r="L154" s="37"/>
      <c r="M154" s="37"/>
      <c r="N154" s="37"/>
      <c r="O154" s="37"/>
      <c r="P154" s="37"/>
      <c r="Q154" s="37"/>
      <c r="R154" s="43" t="s">
        <v>136</v>
      </c>
    </row>
    <row r="155" spans="1:18" ht="12.75">
      <c r="A155" s="29" t="s">
        <v>117</v>
      </c>
      <c r="B155" s="29" t="s">
        <v>106</v>
      </c>
      <c r="C155" s="37"/>
      <c r="D155" s="38">
        <v>1</v>
      </c>
      <c r="E155" s="38">
        <v>6</v>
      </c>
      <c r="F155" s="39">
        <f>IF(D155&gt;E155,1,0)</f>
        <v>0</v>
      </c>
      <c r="G155" s="39">
        <f>IF(E155&gt;D155,1,0)</f>
        <v>1</v>
      </c>
      <c r="H155" s="42"/>
      <c r="I155" s="37"/>
      <c r="J155" s="37"/>
      <c r="K155" s="37"/>
      <c r="L155" s="37"/>
      <c r="M155" s="37"/>
      <c r="N155" s="37"/>
      <c r="O155" s="37"/>
      <c r="P155" s="37"/>
      <c r="Q155" s="37"/>
      <c r="R155" s="43" t="s">
        <v>90</v>
      </c>
    </row>
    <row r="156" spans="1:18" ht="12.75">
      <c r="A156" s="17"/>
      <c r="B156" s="17"/>
      <c r="C156" s="37"/>
      <c r="D156" s="38">
        <f>SUM(D152+D153+D154+D155)</f>
        <v>5</v>
      </c>
      <c r="E156" s="38">
        <f>SUM(E152+E153+E154+E155)</f>
        <v>16</v>
      </c>
      <c r="F156" s="39">
        <f>IF(D156&lt;&gt;E156,IF(D156&gt;E156,1,0),IF(H156&gt;I156,1,0))</f>
        <v>0</v>
      </c>
      <c r="G156" s="39">
        <f>IF(D156&lt;&gt;E156,IF(E156&gt;D156,1,0),IF(I156&gt;H156,1,0))</f>
        <v>1</v>
      </c>
      <c r="H156" s="42"/>
      <c r="I156" s="37"/>
      <c r="J156" s="37"/>
      <c r="K156" s="37"/>
      <c r="L156" s="37"/>
      <c r="M156" s="37"/>
      <c r="N156" s="37"/>
      <c r="O156" s="37"/>
      <c r="P156" s="37"/>
      <c r="Q156" s="37"/>
      <c r="R156" s="17"/>
    </row>
    <row r="157" spans="1:18" ht="13.5" thickBot="1">
      <c r="A157" s="17"/>
      <c r="B157" s="17"/>
      <c r="C157" s="37"/>
      <c r="D157" s="37"/>
      <c r="E157" s="37"/>
      <c r="F157" s="39"/>
      <c r="G157" s="39"/>
      <c r="H157" s="42"/>
      <c r="I157" s="37"/>
      <c r="J157" s="37"/>
      <c r="K157" s="37"/>
      <c r="L157" s="37"/>
      <c r="M157" s="37"/>
      <c r="N157" s="37"/>
      <c r="O157" s="37"/>
      <c r="P157" s="37"/>
      <c r="Q157" s="37"/>
      <c r="R157" s="17"/>
    </row>
    <row r="158" spans="1:18" ht="13.5" thickBot="1">
      <c r="A158" s="16" t="str">
        <f>A127</f>
        <v>BULLDOGS</v>
      </c>
      <c r="B158" s="16" t="str">
        <f>B127</f>
        <v>SCORPIONS</v>
      </c>
      <c r="C158" s="32"/>
      <c r="D158" s="33">
        <f>SUM(F159:F162)</f>
        <v>4</v>
      </c>
      <c r="E158" s="33">
        <f>SUM(G159:G162)</f>
        <v>0</v>
      </c>
      <c r="F158" s="34"/>
      <c r="G158" s="35"/>
      <c r="H158" s="35"/>
      <c r="I158" s="32"/>
      <c r="J158" s="32"/>
      <c r="K158" s="32"/>
      <c r="L158" s="32"/>
      <c r="M158" s="32"/>
      <c r="N158" s="32"/>
      <c r="O158" s="32"/>
      <c r="P158" s="32"/>
      <c r="Q158" s="32"/>
      <c r="R158" s="36" t="str">
        <f>R127</f>
        <v>CT CASTANO</v>
      </c>
    </row>
    <row r="159" spans="1:18" ht="12.75">
      <c r="A159" s="29" t="s">
        <v>151</v>
      </c>
      <c r="B159" s="29" t="s">
        <v>119</v>
      </c>
      <c r="C159" s="37"/>
      <c r="D159" s="38">
        <v>4</v>
      </c>
      <c r="E159" s="38">
        <v>0</v>
      </c>
      <c r="F159" s="39">
        <f>IF(D159&gt;E159,1,0)</f>
        <v>1</v>
      </c>
      <c r="G159" s="39">
        <f>IF(E159&gt;D159,1,0)</f>
        <v>0</v>
      </c>
      <c r="H159" s="42"/>
      <c r="I159" s="37"/>
      <c r="J159" s="37"/>
      <c r="K159" s="37"/>
      <c r="L159" s="37"/>
      <c r="M159" s="37"/>
      <c r="N159" s="37"/>
      <c r="O159" s="37"/>
      <c r="P159" s="37"/>
      <c r="Q159" s="37"/>
      <c r="R159" s="43" t="s">
        <v>163</v>
      </c>
    </row>
    <row r="160" spans="1:18" ht="12.75">
      <c r="A160" s="29" t="s">
        <v>112</v>
      </c>
      <c r="B160" s="29" t="s">
        <v>120</v>
      </c>
      <c r="C160" s="37"/>
      <c r="D160" s="38">
        <v>3</v>
      </c>
      <c r="E160" s="38">
        <v>0</v>
      </c>
      <c r="F160" s="39">
        <f>IF(D160&gt;E160,1,0)</f>
        <v>1</v>
      </c>
      <c r="G160" s="39">
        <f>IF(E160&gt;D160,1,0)</f>
        <v>0</v>
      </c>
      <c r="H160" s="42"/>
      <c r="I160" s="37"/>
      <c r="J160" s="37"/>
      <c r="K160" s="37"/>
      <c r="L160" s="37"/>
      <c r="M160" s="37"/>
      <c r="N160" s="37"/>
      <c r="O160" s="37"/>
      <c r="P160" s="37"/>
      <c r="Q160" s="37"/>
      <c r="R160" s="43" t="s">
        <v>133</v>
      </c>
    </row>
    <row r="161" spans="1:18" ht="12.75">
      <c r="A161" s="29" t="s">
        <v>110</v>
      </c>
      <c r="B161" s="29" t="s">
        <v>121</v>
      </c>
      <c r="C161" s="37"/>
      <c r="D161" s="38">
        <v>5</v>
      </c>
      <c r="E161" s="38">
        <v>0</v>
      </c>
      <c r="F161" s="39">
        <f>IF(D161&gt;E161,1,0)</f>
        <v>1</v>
      </c>
      <c r="G161" s="39">
        <f>IF(E161&gt;D161,1,0)</f>
        <v>0</v>
      </c>
      <c r="H161" s="42"/>
      <c r="I161" s="37"/>
      <c r="J161" s="37"/>
      <c r="K161" s="37"/>
      <c r="L161" s="37"/>
      <c r="M161" s="37"/>
      <c r="N161" s="37"/>
      <c r="O161" s="37"/>
      <c r="P161" s="37"/>
      <c r="Q161" s="37"/>
      <c r="R161" s="43" t="s">
        <v>93</v>
      </c>
    </row>
    <row r="162" spans="1:18" ht="12.75">
      <c r="A162" s="29" t="s">
        <v>162</v>
      </c>
      <c r="B162" s="29" t="s">
        <v>132</v>
      </c>
      <c r="C162" s="37"/>
      <c r="D162" s="38">
        <v>1</v>
      </c>
      <c r="E162" s="38">
        <v>0</v>
      </c>
      <c r="F162" s="39">
        <f>IF(D162&gt;E162,1,0)</f>
        <v>1</v>
      </c>
      <c r="G162" s="39">
        <f>IF(E162&gt;D162,1,0)</f>
        <v>0</v>
      </c>
      <c r="H162" s="42"/>
      <c r="I162" s="37"/>
      <c r="J162" s="37"/>
      <c r="K162" s="37"/>
      <c r="L162" s="37"/>
      <c r="M162" s="37"/>
      <c r="N162" s="37"/>
      <c r="O162" s="37"/>
      <c r="P162" s="37"/>
      <c r="Q162" s="37"/>
      <c r="R162" s="43" t="s">
        <v>92</v>
      </c>
    </row>
    <row r="163" spans="1:18" ht="12.75">
      <c r="A163" s="17"/>
      <c r="B163" s="17"/>
      <c r="C163" s="37"/>
      <c r="D163" s="38">
        <f>SUM(D159+D160+D161+D162)</f>
        <v>13</v>
      </c>
      <c r="E163" s="38">
        <f>SUM(E159+E160+E161+E162)</f>
        <v>0</v>
      </c>
      <c r="F163" s="39">
        <f>IF(D163&lt;&gt;E163,IF(D163&gt;E163,1,0),IF(H163&gt;I163,1,0))</f>
        <v>1</v>
      </c>
      <c r="G163" s="39">
        <f>IF(D163&lt;&gt;E163,IF(E163&gt;D163,1,0),IF(I163&gt;H163,1,0))</f>
        <v>0</v>
      </c>
      <c r="H163" s="42"/>
      <c r="I163" s="37"/>
      <c r="J163" s="37"/>
      <c r="K163" s="37"/>
      <c r="L163" s="37"/>
      <c r="M163" s="37"/>
      <c r="N163" s="37"/>
      <c r="O163" s="37"/>
      <c r="P163" s="37"/>
      <c r="Q163" s="37"/>
      <c r="R163" s="17"/>
    </row>
    <row r="165" spans="1:19" ht="12.75" customHeight="1">
      <c r="A165" s="63" t="s">
        <v>47</v>
      </c>
      <c r="B165" s="63"/>
      <c r="C165" s="63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</row>
    <row r="166" spans="1:19" ht="12.75" customHeight="1">
      <c r="A166" s="63"/>
      <c r="B166" s="63"/>
      <c r="C166" s="63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</row>
    <row r="167" spans="1:18" ht="13.5" thickBot="1">
      <c r="A167" s="12" t="s">
        <v>41</v>
      </c>
      <c r="B167" s="12"/>
      <c r="C167" s="14"/>
      <c r="D167" s="62" t="s">
        <v>42</v>
      </c>
      <c r="E167" s="62"/>
      <c r="F167" s="22"/>
      <c r="G167" s="23"/>
      <c r="H167" s="22"/>
      <c r="I167" s="14"/>
      <c r="J167" s="14"/>
      <c r="K167" s="14"/>
      <c r="L167" s="14"/>
      <c r="M167" s="24"/>
      <c r="N167" s="24"/>
      <c r="O167" s="24"/>
      <c r="P167" s="24"/>
      <c r="Q167" s="24"/>
      <c r="R167" s="25" t="s">
        <v>43</v>
      </c>
    </row>
    <row r="168" spans="1:18" ht="13.5" thickBot="1">
      <c r="A168" s="26" t="str">
        <f>A20</f>
        <v>DLF GORIZIA</v>
      </c>
      <c r="B168" s="26" t="str">
        <f>A23</f>
        <v>FLICKERS</v>
      </c>
      <c r="C168" s="14"/>
      <c r="D168" s="27">
        <f>TurniSabato!G58</f>
        <v>1</v>
      </c>
      <c r="E168" s="27">
        <f>TurniSabato!H58</f>
        <v>1</v>
      </c>
      <c r="F168" s="28">
        <f>IF(D168&gt;E168,1,0)</f>
        <v>0</v>
      </c>
      <c r="G168" s="28">
        <f>IF(D168=E168,1,0)</f>
        <v>1</v>
      </c>
      <c r="H168" s="28">
        <f>IF(D168&lt;E168,1,0)</f>
        <v>0</v>
      </c>
      <c r="I168" s="14"/>
      <c r="J168" s="14"/>
      <c r="K168" s="14"/>
      <c r="L168" s="14"/>
      <c r="M168" s="24"/>
      <c r="N168" s="24"/>
      <c r="O168" s="24"/>
      <c r="P168" s="24"/>
      <c r="Q168" s="24"/>
      <c r="R168" s="29" t="str">
        <f>A22</f>
        <v>BULLDOGS</v>
      </c>
    </row>
    <row r="169" spans="1:18" ht="13.5" thickBot="1">
      <c r="A169" s="26" t="str">
        <f>A21</f>
        <v>SERENISSIMA</v>
      </c>
      <c r="B169" s="26" t="str">
        <f>A26</f>
        <v>CT CASTANO</v>
      </c>
      <c r="C169" s="14"/>
      <c r="D169" s="27">
        <f>TurniSabato!G59</f>
        <v>4</v>
      </c>
      <c r="E169" s="27">
        <f>TurniSabato!H59</f>
        <v>0</v>
      </c>
      <c r="F169" s="28">
        <f>IF(D169&gt;E169,1,0)</f>
        <v>1</v>
      </c>
      <c r="G169" s="28">
        <f>IF(D169=E169,1,0)</f>
        <v>0</v>
      </c>
      <c r="H169" s="28">
        <f>IF(D169&lt;E169,1,0)</f>
        <v>0</v>
      </c>
      <c r="I169" s="14"/>
      <c r="J169" s="14"/>
      <c r="K169" s="14"/>
      <c r="L169" s="14"/>
      <c r="M169" s="24"/>
      <c r="N169" s="24"/>
      <c r="O169" s="24"/>
      <c r="P169" s="24"/>
      <c r="Q169" s="24"/>
      <c r="R169" s="29" t="str">
        <f>A25</f>
        <v>CTS GENOVA</v>
      </c>
    </row>
    <row r="170" spans="1:18" ht="13.5" thickBot="1">
      <c r="A170" s="26" t="str">
        <f>A24</f>
        <v>ALFIERI TORINO</v>
      </c>
      <c r="B170" s="26" t="str">
        <f>A25</f>
        <v>CTS GENOVA</v>
      </c>
      <c r="C170" s="14"/>
      <c r="D170" s="27">
        <f>TurniSabato!G64</f>
        <v>0</v>
      </c>
      <c r="E170" s="27">
        <f>TurniSabato!H64</f>
        <v>4</v>
      </c>
      <c r="F170" s="28">
        <f>IF(D170&gt;E170,1,0)</f>
        <v>0</v>
      </c>
      <c r="G170" s="28">
        <f>IF(D170=E170,1,0)</f>
        <v>0</v>
      </c>
      <c r="H170" s="28">
        <f>IF(D170&lt;E170,1,0)</f>
        <v>1</v>
      </c>
      <c r="I170" s="14"/>
      <c r="J170" s="14"/>
      <c r="K170" s="14"/>
      <c r="L170" s="14"/>
      <c r="M170" s="24"/>
      <c r="N170" s="24"/>
      <c r="O170" s="24"/>
      <c r="P170" s="24"/>
      <c r="Q170" s="24"/>
      <c r="R170" s="29" t="str">
        <f>A23</f>
        <v>FLICKERS</v>
      </c>
    </row>
    <row r="171" spans="1:18" ht="13.5" thickBot="1">
      <c r="A171" s="48" t="str">
        <f>A27</f>
        <v>VITTORIO ALFIERI</v>
      </c>
      <c r="B171" s="48" t="str">
        <f>A22</f>
        <v>BULLDOGS</v>
      </c>
      <c r="C171" s="14"/>
      <c r="D171" s="27">
        <f>TurniSabato!G65</f>
        <v>1</v>
      </c>
      <c r="E171" s="27">
        <f>TurniSabato!H65</f>
        <v>1</v>
      </c>
      <c r="F171" s="28">
        <f>IF(D171&gt;E171,1,0)</f>
        <v>0</v>
      </c>
      <c r="G171" s="28">
        <f>IF(D171=E171,1,0)</f>
        <v>1</v>
      </c>
      <c r="H171" s="28">
        <f>IF(D171&lt;E171,1,0)</f>
        <v>0</v>
      </c>
      <c r="I171" s="14"/>
      <c r="J171" s="14"/>
      <c r="K171" s="14"/>
      <c r="L171" s="14"/>
      <c r="M171" s="24"/>
      <c r="N171" s="24"/>
      <c r="O171" s="24"/>
      <c r="P171" s="24"/>
      <c r="Q171" s="24"/>
      <c r="R171" s="29" t="str">
        <f>A21</f>
        <v>SERENISSIMA</v>
      </c>
    </row>
    <row r="172" spans="1:18" ht="13.5" thickBot="1">
      <c r="A172" s="49" t="str">
        <f>A19</f>
        <v>STRADIVARI</v>
      </c>
      <c r="B172" s="49" t="str">
        <f>A28</f>
        <v>SCORPIONS</v>
      </c>
      <c r="C172" s="14"/>
      <c r="D172" s="27">
        <f>TurniSabato!G66</f>
        <v>2</v>
      </c>
      <c r="E172" s="27">
        <f>TurniSabato!H66</f>
        <v>0</v>
      </c>
      <c r="F172" s="28">
        <f>IF(D172&gt;E172,1,0)</f>
        <v>1</v>
      </c>
      <c r="G172" s="28">
        <f>IF(D172=E172,1,0)</f>
        <v>0</v>
      </c>
      <c r="H172" s="28">
        <f>IF(D172&lt;E172,1,0)</f>
        <v>0</v>
      </c>
      <c r="I172" s="14"/>
      <c r="J172" s="14"/>
      <c r="K172" s="14"/>
      <c r="L172" s="14"/>
      <c r="M172" s="24"/>
      <c r="N172" s="24"/>
      <c r="O172" s="24"/>
      <c r="P172" s="24"/>
      <c r="Q172" s="24"/>
      <c r="R172" s="29" t="str">
        <f>A20</f>
        <v>DLF GORIZIA</v>
      </c>
    </row>
    <row r="173" spans="1:18" ht="12.75">
      <c r="A173" s="16"/>
      <c r="B173" s="16"/>
      <c r="C173" s="31"/>
      <c r="D173" s="31"/>
      <c r="E173" s="31"/>
      <c r="F173" s="28"/>
      <c r="G173" s="28"/>
      <c r="H173" s="28"/>
      <c r="I173" s="28"/>
      <c r="J173" s="28"/>
      <c r="K173" s="28"/>
      <c r="L173" s="28"/>
      <c r="M173" s="30"/>
      <c r="N173" s="30"/>
      <c r="O173" s="30"/>
      <c r="P173" s="30"/>
      <c r="Q173" s="30"/>
      <c r="R173" s="17"/>
    </row>
    <row r="174" spans="1:18" ht="13.5" thickBot="1">
      <c r="A174" s="12" t="s">
        <v>44</v>
      </c>
      <c r="B174" s="12"/>
      <c r="C174" s="14"/>
      <c r="D174" s="62" t="s">
        <v>42</v>
      </c>
      <c r="E174" s="62"/>
      <c r="F174" s="23"/>
      <c r="G174" s="23"/>
      <c r="H174" s="25"/>
      <c r="I174" s="14"/>
      <c r="J174" s="14"/>
      <c r="K174" s="14"/>
      <c r="L174" s="14"/>
      <c r="M174" s="14"/>
      <c r="N174" s="14"/>
      <c r="O174" s="14"/>
      <c r="P174" s="14"/>
      <c r="Q174" s="14"/>
      <c r="R174" s="25" t="s">
        <v>43</v>
      </c>
    </row>
    <row r="175" spans="1:18" ht="13.5" thickBot="1">
      <c r="A175" s="16" t="str">
        <f>A168</f>
        <v>DLF GORIZIA</v>
      </c>
      <c r="B175" s="16" t="str">
        <f>B168</f>
        <v>FLICKERS</v>
      </c>
      <c r="C175" s="32"/>
      <c r="D175" s="33">
        <f>SUM(F176:F179)</f>
        <v>1</v>
      </c>
      <c r="E175" s="33">
        <f>SUM(G176:G179)</f>
        <v>1</v>
      </c>
      <c r="F175" s="34"/>
      <c r="G175" s="35"/>
      <c r="H175" s="25"/>
      <c r="I175" s="14"/>
      <c r="J175" s="14"/>
      <c r="K175" s="14"/>
      <c r="L175" s="14"/>
      <c r="M175" s="14"/>
      <c r="N175" s="14"/>
      <c r="O175" s="14"/>
      <c r="P175" s="14"/>
      <c r="Q175" s="14"/>
      <c r="R175" s="36" t="str">
        <f>R168</f>
        <v>BULLDOGS</v>
      </c>
    </row>
    <row r="176" spans="1:18" ht="12.75">
      <c r="A176" s="29" t="s">
        <v>130</v>
      </c>
      <c r="B176" s="29" t="s">
        <v>101</v>
      </c>
      <c r="C176" s="37"/>
      <c r="D176" s="38">
        <v>2</v>
      </c>
      <c r="E176" s="38">
        <v>2</v>
      </c>
      <c r="F176" s="39">
        <f>IF(D176&gt;E176,1,0)</f>
        <v>0</v>
      </c>
      <c r="G176" s="39">
        <f>IF(E176&gt;D176,1,0)</f>
        <v>0</v>
      </c>
      <c r="H176" s="25"/>
      <c r="I176" s="14"/>
      <c r="J176" s="14"/>
      <c r="K176" s="14"/>
      <c r="L176" s="14"/>
      <c r="M176" s="14"/>
      <c r="N176" s="14"/>
      <c r="O176" s="14"/>
      <c r="P176" s="14"/>
      <c r="Q176" s="14"/>
      <c r="R176" s="40" t="s">
        <v>169</v>
      </c>
    </row>
    <row r="177" spans="1:18" ht="12.75">
      <c r="A177" s="29" t="s">
        <v>129</v>
      </c>
      <c r="B177" s="29" t="s">
        <v>103</v>
      </c>
      <c r="C177" s="37"/>
      <c r="D177" s="38">
        <v>1</v>
      </c>
      <c r="E177" s="38">
        <v>3</v>
      </c>
      <c r="F177" s="39">
        <f>IF(D177&gt;E177,1,0)</f>
        <v>0</v>
      </c>
      <c r="G177" s="39">
        <f>IF(E177&gt;D177,1,0)</f>
        <v>1</v>
      </c>
      <c r="H177" s="25"/>
      <c r="I177" s="14"/>
      <c r="J177" s="14"/>
      <c r="K177" s="14"/>
      <c r="L177" s="14"/>
      <c r="M177" s="14"/>
      <c r="N177" s="14"/>
      <c r="O177" s="14"/>
      <c r="P177" s="14"/>
      <c r="Q177" s="14"/>
      <c r="R177" s="40" t="s">
        <v>110</v>
      </c>
    </row>
    <row r="178" spans="1:18" ht="12.75">
      <c r="A178" s="29" t="s">
        <v>128</v>
      </c>
      <c r="B178" s="29" t="s">
        <v>154</v>
      </c>
      <c r="C178" s="37"/>
      <c r="D178" s="38">
        <v>0</v>
      </c>
      <c r="E178" s="38">
        <v>0</v>
      </c>
      <c r="F178" s="39">
        <f>IF(D178&gt;E178,1,0)</f>
        <v>0</v>
      </c>
      <c r="G178" s="39">
        <f>IF(E178&gt;D178,1,0)</f>
        <v>0</v>
      </c>
      <c r="H178" s="25"/>
      <c r="I178" s="14"/>
      <c r="J178" s="14"/>
      <c r="K178" s="14"/>
      <c r="L178" s="14"/>
      <c r="M178" s="14"/>
      <c r="N178" s="14"/>
      <c r="O178" s="14"/>
      <c r="P178" s="14"/>
      <c r="Q178" s="14"/>
      <c r="R178" s="40" t="s">
        <v>170</v>
      </c>
    </row>
    <row r="179" spans="1:18" ht="12.75">
      <c r="A179" s="29" t="s">
        <v>131</v>
      </c>
      <c r="B179" s="29" t="s">
        <v>159</v>
      </c>
      <c r="C179" s="37"/>
      <c r="D179" s="38">
        <v>5</v>
      </c>
      <c r="E179" s="38">
        <v>1</v>
      </c>
      <c r="F179" s="39">
        <f>IF(D179&gt;E179,1,0)</f>
        <v>1</v>
      </c>
      <c r="G179" s="39">
        <f>IF(E179&gt;D179,1,0)</f>
        <v>0</v>
      </c>
      <c r="H179" s="25"/>
      <c r="I179" s="14"/>
      <c r="J179" s="14"/>
      <c r="K179" s="14"/>
      <c r="L179" s="14"/>
      <c r="M179" s="14"/>
      <c r="N179" s="14"/>
      <c r="O179" s="14"/>
      <c r="P179" s="14"/>
      <c r="Q179" s="14"/>
      <c r="R179" s="40" t="s">
        <v>151</v>
      </c>
    </row>
    <row r="180" spans="1:18" ht="12.75">
      <c r="A180" s="17"/>
      <c r="B180" s="17"/>
      <c r="C180" s="37"/>
      <c r="D180" s="38">
        <f>SUM(D176+D177+D178+D179)</f>
        <v>8</v>
      </c>
      <c r="E180" s="38">
        <f>SUM(E176+E177+E178+E179)</f>
        <v>6</v>
      </c>
      <c r="F180" s="39">
        <f>IF(D180&lt;&gt;E180,IF(D180&gt;E180,1,0),IF(H180&gt;I180,1,0))</f>
        <v>1</v>
      </c>
      <c r="G180" s="39">
        <f>IF(D180&lt;&gt;E180,IF(E180&gt;D180,1,0),IF(I180&gt;H180,1,0))</f>
        <v>0</v>
      </c>
      <c r="H180" s="25"/>
      <c r="I180" s="14"/>
      <c r="J180" s="14"/>
      <c r="K180" s="14"/>
      <c r="L180" s="14"/>
      <c r="M180" s="14"/>
      <c r="N180" s="14"/>
      <c r="O180" s="14"/>
      <c r="P180" s="14"/>
      <c r="Q180" s="14"/>
      <c r="R180" s="25"/>
    </row>
    <row r="181" spans="1:18" ht="13.5" thickBot="1">
      <c r="A181" s="17"/>
      <c r="B181" s="17"/>
      <c r="C181" s="37"/>
      <c r="D181" s="37"/>
      <c r="E181" s="37"/>
      <c r="F181" s="39"/>
      <c r="G181" s="39"/>
      <c r="H181" s="25"/>
      <c r="I181" s="14"/>
      <c r="J181" s="14"/>
      <c r="K181" s="14"/>
      <c r="L181" s="14"/>
      <c r="M181" s="14"/>
      <c r="N181" s="14"/>
      <c r="O181" s="14"/>
      <c r="P181" s="14"/>
      <c r="Q181" s="14"/>
      <c r="R181" s="25"/>
    </row>
    <row r="182" spans="1:18" ht="13.5" thickBot="1">
      <c r="A182" s="16" t="str">
        <f>A169</f>
        <v>SERENISSIMA</v>
      </c>
      <c r="B182" s="16" t="str">
        <f>B169</f>
        <v>CT CASTANO</v>
      </c>
      <c r="C182" s="32"/>
      <c r="D182" s="33">
        <f>SUM(F183:F186)</f>
        <v>4</v>
      </c>
      <c r="E182" s="33">
        <f>SUM(G183:G186)</f>
        <v>0</v>
      </c>
      <c r="F182" s="34"/>
      <c r="G182" s="35"/>
      <c r="H182" s="25"/>
      <c r="I182" s="14"/>
      <c r="J182" s="14"/>
      <c r="K182" s="14"/>
      <c r="L182" s="14"/>
      <c r="M182" s="14"/>
      <c r="N182" s="14"/>
      <c r="O182" s="14"/>
      <c r="P182" s="14"/>
      <c r="Q182" s="14"/>
      <c r="R182" s="36" t="str">
        <f>R169</f>
        <v>CTS GENOVA</v>
      </c>
    </row>
    <row r="183" spans="1:18" ht="12.75">
      <c r="A183" s="29" t="s">
        <v>109</v>
      </c>
      <c r="B183" s="29" t="s">
        <v>171</v>
      </c>
      <c r="C183" s="37"/>
      <c r="D183" s="38">
        <v>3</v>
      </c>
      <c r="E183" s="38">
        <v>1</v>
      </c>
      <c r="F183" s="39">
        <f>IF(D183&gt;E183,1,0)</f>
        <v>1</v>
      </c>
      <c r="G183" s="39">
        <f>IF(E183&gt;D183,1,0)</f>
        <v>0</v>
      </c>
      <c r="H183" s="25"/>
      <c r="I183" s="14"/>
      <c r="J183" s="14"/>
      <c r="K183" s="14"/>
      <c r="L183" s="14"/>
      <c r="M183" s="14"/>
      <c r="N183" s="14"/>
      <c r="O183" s="14"/>
      <c r="P183" s="14"/>
      <c r="Q183" s="14"/>
      <c r="R183" s="40" t="s">
        <v>148</v>
      </c>
    </row>
    <row r="184" spans="1:18" ht="12.75">
      <c r="A184" s="29" t="s">
        <v>155</v>
      </c>
      <c r="B184" s="29" t="s">
        <v>142</v>
      </c>
      <c r="C184" s="37"/>
      <c r="D184" s="38">
        <v>5</v>
      </c>
      <c r="E184" s="38">
        <v>1</v>
      </c>
      <c r="F184" s="39">
        <f>IF(D184&gt;E184,1,0)</f>
        <v>1</v>
      </c>
      <c r="G184" s="39">
        <f>IF(E184&gt;D184,1,0)</f>
        <v>0</v>
      </c>
      <c r="H184" s="25"/>
      <c r="I184" s="14"/>
      <c r="J184" s="14"/>
      <c r="K184" s="14"/>
      <c r="L184" s="14"/>
      <c r="M184" s="14"/>
      <c r="N184" s="14"/>
      <c r="O184" s="14"/>
      <c r="P184" s="14"/>
      <c r="Q184" s="14"/>
      <c r="R184" s="40" t="s">
        <v>102</v>
      </c>
    </row>
    <row r="185" spans="1:18" ht="12.75">
      <c r="A185" s="29" t="s">
        <v>172</v>
      </c>
      <c r="B185" s="29" t="s">
        <v>93</v>
      </c>
      <c r="C185" s="37"/>
      <c r="D185" s="38">
        <v>7</v>
      </c>
      <c r="E185" s="38">
        <v>4</v>
      </c>
      <c r="F185" s="39">
        <f>IF(D185&gt;E185,1,0)</f>
        <v>1</v>
      </c>
      <c r="G185" s="39">
        <f>IF(E185&gt;D185,1,0)</f>
        <v>0</v>
      </c>
      <c r="H185" s="25"/>
      <c r="I185" s="14"/>
      <c r="J185" s="14"/>
      <c r="K185" s="14"/>
      <c r="L185" s="14"/>
      <c r="M185" s="14"/>
      <c r="N185" s="14"/>
      <c r="O185" s="14"/>
      <c r="P185" s="14"/>
      <c r="Q185" s="14"/>
      <c r="R185" s="40" t="s">
        <v>106</v>
      </c>
    </row>
    <row r="186" spans="1:18" ht="12.75">
      <c r="A186" s="29" t="s">
        <v>173</v>
      </c>
      <c r="B186" s="29" t="s">
        <v>174</v>
      </c>
      <c r="C186" s="37"/>
      <c r="D186" s="38">
        <v>4</v>
      </c>
      <c r="E186" s="38">
        <v>3</v>
      </c>
      <c r="F186" s="39">
        <f>IF(D186&gt;E186,1,0)</f>
        <v>1</v>
      </c>
      <c r="G186" s="39">
        <f>IF(E186&gt;D186,1,0)</f>
        <v>0</v>
      </c>
      <c r="H186" s="25"/>
      <c r="I186" s="14"/>
      <c r="J186" s="14"/>
      <c r="K186" s="14"/>
      <c r="L186" s="14"/>
      <c r="M186" s="14"/>
      <c r="N186" s="14"/>
      <c r="O186" s="14"/>
      <c r="P186" s="14"/>
      <c r="Q186" s="14"/>
      <c r="R186" s="40" t="s">
        <v>150</v>
      </c>
    </row>
    <row r="187" spans="1:18" ht="12.75">
      <c r="A187" s="16"/>
      <c r="B187" s="17"/>
      <c r="C187" s="37"/>
      <c r="D187" s="38">
        <f>SUM(D183+D184+D185+D186)</f>
        <v>19</v>
      </c>
      <c r="E187" s="38">
        <f>SUM(E183+E184+E185+E186)</f>
        <v>9</v>
      </c>
      <c r="F187" s="39">
        <f>IF(D187&lt;&gt;E187,IF(D187&gt;E187,1,0),IF(H187&gt;I187,1,0))</f>
        <v>1</v>
      </c>
      <c r="G187" s="39">
        <f>IF(D187&lt;&gt;E187,IF(E187&gt;D187,1,0),IF(I187&gt;H187,1,0))</f>
        <v>0</v>
      </c>
      <c r="H187" s="25"/>
      <c r="I187" s="14"/>
      <c r="J187" s="14"/>
      <c r="K187" s="14"/>
      <c r="L187" s="14"/>
      <c r="M187" s="14"/>
      <c r="N187" s="14"/>
      <c r="O187" s="14"/>
      <c r="P187" s="14"/>
      <c r="Q187" s="14"/>
      <c r="R187" s="25"/>
    </row>
    <row r="188" spans="1:18" ht="13.5" thickBot="1">
      <c r="A188" s="17"/>
      <c r="B188" s="17"/>
      <c r="C188" s="37"/>
      <c r="D188" s="37"/>
      <c r="E188" s="37"/>
      <c r="F188" s="39"/>
      <c r="G188" s="39"/>
      <c r="H188" s="25"/>
      <c r="I188" s="14"/>
      <c r="J188" s="14"/>
      <c r="K188" s="14"/>
      <c r="L188" s="14"/>
      <c r="M188" s="14"/>
      <c r="N188" s="14"/>
      <c r="O188" s="14"/>
      <c r="P188" s="14"/>
      <c r="Q188" s="14"/>
      <c r="R188" s="25"/>
    </row>
    <row r="189" spans="1:18" ht="13.5" thickBot="1">
      <c r="A189" s="41" t="str">
        <f>A170</f>
        <v>ALFIERI TORINO</v>
      </c>
      <c r="B189" s="41" t="str">
        <f>B170</f>
        <v>CTS GENOVA</v>
      </c>
      <c r="C189" s="32"/>
      <c r="D189" s="33">
        <f>SUM(F190:F193)</f>
        <v>0</v>
      </c>
      <c r="E189" s="33">
        <f>SUM(G190:G193)</f>
        <v>4</v>
      </c>
      <c r="F189" s="34"/>
      <c r="G189" s="35"/>
      <c r="H189" s="25"/>
      <c r="I189" s="14"/>
      <c r="J189" s="14"/>
      <c r="K189" s="14"/>
      <c r="L189" s="14"/>
      <c r="M189" s="14"/>
      <c r="N189" s="14"/>
      <c r="O189" s="14"/>
      <c r="P189" s="14"/>
      <c r="Q189" s="14"/>
      <c r="R189" s="36" t="str">
        <f>R170</f>
        <v>FLICKERS</v>
      </c>
    </row>
    <row r="190" spans="1:18" ht="12.75">
      <c r="A190" s="29" t="s">
        <v>123</v>
      </c>
      <c r="B190" s="29" t="s">
        <v>150</v>
      </c>
      <c r="C190" s="37"/>
      <c r="D190" s="38">
        <v>1</v>
      </c>
      <c r="E190" s="38">
        <v>2</v>
      </c>
      <c r="F190" s="39">
        <f>IF(D190&gt;E190,1,0)</f>
        <v>0</v>
      </c>
      <c r="G190" s="39">
        <f>IF(E190&gt;D190,1,0)</f>
        <v>1</v>
      </c>
      <c r="H190" s="25"/>
      <c r="I190" s="14"/>
      <c r="J190" s="14"/>
      <c r="K190" s="14"/>
      <c r="L190" s="14"/>
      <c r="M190" s="14"/>
      <c r="N190" s="14"/>
      <c r="O190" s="14"/>
      <c r="P190" s="14"/>
      <c r="Q190" s="14"/>
      <c r="R190" s="40" t="s">
        <v>177</v>
      </c>
    </row>
    <row r="191" spans="1:18" ht="12.75">
      <c r="A191" s="29" t="s">
        <v>126</v>
      </c>
      <c r="B191" s="29" t="s">
        <v>100</v>
      </c>
      <c r="C191" s="37"/>
      <c r="D191" s="38">
        <v>0</v>
      </c>
      <c r="E191" s="38">
        <v>3</v>
      </c>
      <c r="F191" s="39">
        <f>IF(D191&gt;E191,1,0)</f>
        <v>0</v>
      </c>
      <c r="G191" s="39">
        <f>IF(E191&gt;D191,1,0)</f>
        <v>1</v>
      </c>
      <c r="H191" s="25"/>
      <c r="I191" s="14"/>
      <c r="J191" s="14"/>
      <c r="K191" s="14"/>
      <c r="L191" s="14"/>
      <c r="M191" s="14"/>
      <c r="N191" s="14"/>
      <c r="O191" s="14"/>
      <c r="P191" s="14"/>
      <c r="Q191" s="14"/>
      <c r="R191" s="40" t="s">
        <v>101</v>
      </c>
    </row>
    <row r="192" spans="1:18" ht="12.75">
      <c r="A192" s="29" t="s">
        <v>125</v>
      </c>
      <c r="B192" s="29" t="s">
        <v>106</v>
      </c>
      <c r="C192" s="37"/>
      <c r="D192" s="38">
        <v>1</v>
      </c>
      <c r="E192" s="38">
        <v>9</v>
      </c>
      <c r="F192" s="39">
        <f>IF(D192&gt;E192,1,0)</f>
        <v>0</v>
      </c>
      <c r="G192" s="39">
        <f>IF(E192&gt;D192,1,0)</f>
        <v>1</v>
      </c>
      <c r="H192" s="25"/>
      <c r="I192" s="14"/>
      <c r="J192" s="14"/>
      <c r="K192" s="14"/>
      <c r="L192" s="14"/>
      <c r="M192" s="14"/>
      <c r="N192" s="14"/>
      <c r="O192" s="14"/>
      <c r="P192" s="14"/>
      <c r="Q192" s="14"/>
      <c r="R192" s="40" t="s">
        <v>105</v>
      </c>
    </row>
    <row r="193" spans="1:18" ht="12.75">
      <c r="A193" s="29" t="s">
        <v>175</v>
      </c>
      <c r="B193" s="29" t="s">
        <v>176</v>
      </c>
      <c r="C193" s="37"/>
      <c r="D193" s="38">
        <v>1</v>
      </c>
      <c r="E193" s="38">
        <v>6</v>
      </c>
      <c r="F193" s="39">
        <f>IF(D193&gt;E193,1,0)</f>
        <v>0</v>
      </c>
      <c r="G193" s="39">
        <f>IF(E193&gt;D193,1,0)</f>
        <v>1</v>
      </c>
      <c r="H193" s="25"/>
      <c r="I193" s="14"/>
      <c r="J193" s="14"/>
      <c r="K193" s="14"/>
      <c r="L193" s="14"/>
      <c r="M193" s="14"/>
      <c r="N193" s="14"/>
      <c r="O193" s="14"/>
      <c r="P193" s="14"/>
      <c r="Q193" s="14"/>
      <c r="R193" s="40" t="s">
        <v>154</v>
      </c>
    </row>
    <row r="194" spans="1:18" ht="12.75">
      <c r="A194" s="17"/>
      <c r="B194" s="17"/>
      <c r="C194" s="37"/>
      <c r="D194" s="38">
        <f>SUM(D190+D191+D192+D193)</f>
        <v>3</v>
      </c>
      <c r="E194" s="38">
        <f>SUM(E190+E191+E192+E193)</f>
        <v>20</v>
      </c>
      <c r="F194" s="39">
        <f>IF(D194&lt;&gt;E194,IF(D194&gt;E194,1,0),IF(H194&gt;I194,1,0))</f>
        <v>0</v>
      </c>
      <c r="G194" s="39">
        <f>IF(D194&lt;&gt;E194,IF(E194&gt;D194,1,0),IF(I194&gt;H194,1,0))</f>
        <v>1</v>
      </c>
      <c r="H194" s="25"/>
      <c r="I194" s="14"/>
      <c r="J194" s="14"/>
      <c r="K194" s="14"/>
      <c r="L194" s="14"/>
      <c r="M194" s="14"/>
      <c r="N194" s="14"/>
      <c r="O194" s="14"/>
      <c r="P194" s="14"/>
      <c r="Q194" s="14"/>
      <c r="R194" s="25"/>
    </row>
    <row r="195" spans="1:18" ht="13.5" thickBot="1">
      <c r="A195" s="17"/>
      <c r="B195" s="17"/>
      <c r="C195" s="37"/>
      <c r="D195" s="37"/>
      <c r="E195" s="37"/>
      <c r="F195" s="39"/>
      <c r="G195" s="39"/>
      <c r="H195" s="25"/>
      <c r="I195" s="14"/>
      <c r="J195" s="14"/>
      <c r="K195" s="14"/>
      <c r="L195" s="14"/>
      <c r="M195" s="14"/>
      <c r="N195" s="14"/>
      <c r="O195" s="14"/>
      <c r="P195" s="14"/>
      <c r="Q195" s="14"/>
      <c r="R195" s="25"/>
    </row>
    <row r="196" spans="1:18" ht="13.5" thickBot="1">
      <c r="A196" s="16" t="str">
        <f>A171</f>
        <v>VITTORIO ALFIERI</v>
      </c>
      <c r="B196" s="16" t="str">
        <f>B171</f>
        <v>BULLDOGS</v>
      </c>
      <c r="C196" s="32"/>
      <c r="D196" s="33">
        <f>SUM(F197:F200)</f>
        <v>1</v>
      </c>
      <c r="E196" s="33">
        <f>SUM(G197:G200)</f>
        <v>1</v>
      </c>
      <c r="F196" s="34"/>
      <c r="G196" s="35"/>
      <c r="H196" s="35"/>
      <c r="I196" s="32"/>
      <c r="J196" s="32"/>
      <c r="K196" s="32"/>
      <c r="L196" s="32"/>
      <c r="M196" s="32"/>
      <c r="N196" s="32"/>
      <c r="O196" s="32"/>
      <c r="P196" s="32"/>
      <c r="Q196" s="32"/>
      <c r="R196" s="36" t="str">
        <f>R171</f>
        <v>SERENISSIMA</v>
      </c>
    </row>
    <row r="197" spans="1:18" ht="12.75">
      <c r="A197" s="29" t="s">
        <v>118</v>
      </c>
      <c r="B197" s="29" t="s">
        <v>110</v>
      </c>
      <c r="C197" s="37"/>
      <c r="D197" s="38">
        <v>2</v>
      </c>
      <c r="E197" s="38">
        <v>1</v>
      </c>
      <c r="F197" s="39">
        <f>IF(D197&gt;E197,1,0)</f>
        <v>1</v>
      </c>
      <c r="G197" s="39">
        <f>IF(E197&gt;D197,1,0)</f>
        <v>0</v>
      </c>
      <c r="H197" s="42"/>
      <c r="I197" s="37"/>
      <c r="J197" s="37"/>
      <c r="K197" s="37"/>
      <c r="L197" s="37"/>
      <c r="M197" s="37"/>
      <c r="N197" s="37"/>
      <c r="O197" s="37"/>
      <c r="P197" s="37"/>
      <c r="Q197" s="37"/>
      <c r="R197" s="43" t="s">
        <v>109</v>
      </c>
    </row>
    <row r="198" spans="1:18" ht="12.75">
      <c r="A198" s="29" t="s">
        <v>124</v>
      </c>
      <c r="B198" s="29" t="s">
        <v>151</v>
      </c>
      <c r="C198" s="37"/>
      <c r="D198" s="38">
        <v>1</v>
      </c>
      <c r="E198" s="38">
        <v>4</v>
      </c>
      <c r="F198" s="39">
        <f>IF(D198&gt;E198,1,0)</f>
        <v>0</v>
      </c>
      <c r="G198" s="39">
        <f>IF(E198&gt;D198,1,0)</f>
        <v>1</v>
      </c>
      <c r="H198" s="42"/>
      <c r="I198" s="37"/>
      <c r="J198" s="37"/>
      <c r="K198" s="37"/>
      <c r="L198" s="37"/>
      <c r="M198" s="37"/>
      <c r="N198" s="37"/>
      <c r="O198" s="37"/>
      <c r="P198" s="37"/>
      <c r="Q198" s="37"/>
      <c r="R198" s="43" t="s">
        <v>111</v>
      </c>
    </row>
    <row r="199" spans="1:18" ht="12.75">
      <c r="A199" s="29" t="s">
        <v>117</v>
      </c>
      <c r="B199" s="29" t="s">
        <v>162</v>
      </c>
      <c r="C199" s="37"/>
      <c r="D199" s="38">
        <v>1</v>
      </c>
      <c r="E199" s="38">
        <v>1</v>
      </c>
      <c r="F199" s="39">
        <f>IF(D199&gt;E199,1,0)</f>
        <v>0</v>
      </c>
      <c r="G199" s="39">
        <f>IF(E199&gt;D199,1,0)</f>
        <v>0</v>
      </c>
      <c r="H199" s="42"/>
      <c r="I199" s="37"/>
      <c r="J199" s="37"/>
      <c r="K199" s="37"/>
      <c r="L199" s="37"/>
      <c r="M199" s="37"/>
      <c r="N199" s="37"/>
      <c r="O199" s="37"/>
      <c r="P199" s="37"/>
      <c r="Q199" s="37"/>
      <c r="R199" s="43" t="s">
        <v>179</v>
      </c>
    </row>
    <row r="200" spans="1:18" ht="12.75">
      <c r="A200" s="29" t="s">
        <v>116</v>
      </c>
      <c r="B200" s="29" t="s">
        <v>178</v>
      </c>
      <c r="C200" s="37"/>
      <c r="D200" s="38">
        <v>2</v>
      </c>
      <c r="E200" s="38">
        <v>2</v>
      </c>
      <c r="F200" s="39">
        <f>IF(D200&gt;E200,1,0)</f>
        <v>0</v>
      </c>
      <c r="G200" s="39">
        <f>IF(E200&gt;D200,1,0)</f>
        <v>0</v>
      </c>
      <c r="H200" s="42"/>
      <c r="I200" s="37"/>
      <c r="J200" s="37"/>
      <c r="K200" s="37"/>
      <c r="L200" s="37"/>
      <c r="M200" s="37"/>
      <c r="N200" s="37"/>
      <c r="O200" s="37"/>
      <c r="P200" s="37"/>
      <c r="Q200" s="37"/>
      <c r="R200" s="43" t="s">
        <v>113</v>
      </c>
    </row>
    <row r="201" spans="1:18" ht="12.75">
      <c r="A201" s="17"/>
      <c r="B201" s="17"/>
      <c r="C201" s="37"/>
      <c r="D201" s="38">
        <f>SUM(D197+D198+D199+D200)</f>
        <v>6</v>
      </c>
      <c r="E201" s="38">
        <f>SUM(E197+E198+E199+E200)</f>
        <v>8</v>
      </c>
      <c r="F201" s="39">
        <f>IF(D201&lt;&gt;E201,IF(D201&gt;E201,1,0),IF(H201&gt;I201,1,0))</f>
        <v>0</v>
      </c>
      <c r="G201" s="39">
        <f>IF(D201&lt;&gt;E201,IF(E201&gt;D201,1,0),IF(I201&gt;H201,1,0))</f>
        <v>1</v>
      </c>
      <c r="H201" s="42"/>
      <c r="I201" s="37"/>
      <c r="J201" s="37"/>
      <c r="K201" s="37"/>
      <c r="L201" s="37"/>
      <c r="M201" s="37"/>
      <c r="N201" s="37"/>
      <c r="O201" s="37"/>
      <c r="P201" s="37"/>
      <c r="Q201" s="37"/>
      <c r="R201" s="17"/>
    </row>
    <row r="202" spans="1:18" ht="13.5" thickBot="1">
      <c r="A202" s="17"/>
      <c r="B202" s="17"/>
      <c r="C202" s="37"/>
      <c r="D202" s="37"/>
      <c r="E202" s="37"/>
      <c r="F202" s="39"/>
      <c r="G202" s="39"/>
      <c r="H202" s="42"/>
      <c r="I202" s="37"/>
      <c r="J202" s="37"/>
      <c r="K202" s="37"/>
      <c r="L202" s="37"/>
      <c r="M202" s="37"/>
      <c r="N202" s="37"/>
      <c r="O202" s="37"/>
      <c r="P202" s="37"/>
      <c r="Q202" s="37"/>
      <c r="R202" s="17"/>
    </row>
    <row r="203" spans="1:18" ht="13.5" thickBot="1">
      <c r="A203" s="16" t="str">
        <f>A172</f>
        <v>STRADIVARI</v>
      </c>
      <c r="B203" s="16" t="str">
        <f>B172</f>
        <v>SCORPIONS</v>
      </c>
      <c r="C203" s="32"/>
      <c r="D203" s="33">
        <f>SUM(F204:F207)</f>
        <v>2</v>
      </c>
      <c r="E203" s="33">
        <f>SUM(G204:G207)</f>
        <v>0</v>
      </c>
      <c r="F203" s="34"/>
      <c r="G203" s="35"/>
      <c r="H203" s="35"/>
      <c r="I203" s="32"/>
      <c r="J203" s="32"/>
      <c r="K203" s="32"/>
      <c r="L203" s="32"/>
      <c r="M203" s="32"/>
      <c r="N203" s="32"/>
      <c r="O203" s="32"/>
      <c r="P203" s="32"/>
      <c r="Q203" s="32"/>
      <c r="R203" s="36" t="str">
        <f>R172</f>
        <v>DLF GORIZIA</v>
      </c>
    </row>
    <row r="204" spans="1:18" ht="12.75">
      <c r="A204" s="29" t="s">
        <v>136</v>
      </c>
      <c r="B204" s="29" t="s">
        <v>120</v>
      </c>
      <c r="C204" s="37"/>
      <c r="D204" s="38">
        <v>3</v>
      </c>
      <c r="E204" s="38">
        <v>1</v>
      </c>
      <c r="F204" s="39">
        <f>IF(D204&gt;E204,1,0)</f>
        <v>1</v>
      </c>
      <c r="G204" s="39">
        <f>IF(E204&gt;D204,1,0)</f>
        <v>0</v>
      </c>
      <c r="H204" s="42"/>
      <c r="I204" s="37"/>
      <c r="J204" s="37"/>
      <c r="K204" s="37"/>
      <c r="L204" s="37"/>
      <c r="M204" s="37"/>
      <c r="N204" s="37"/>
      <c r="O204" s="37"/>
      <c r="P204" s="37"/>
      <c r="Q204" s="37"/>
      <c r="R204" s="43" t="s">
        <v>129</v>
      </c>
    </row>
    <row r="205" spans="1:18" ht="12.75">
      <c r="A205" s="29" t="s">
        <v>180</v>
      </c>
      <c r="B205" s="29" t="s">
        <v>121</v>
      </c>
      <c r="C205" s="37"/>
      <c r="D205" s="38">
        <v>3</v>
      </c>
      <c r="E205" s="38">
        <v>1</v>
      </c>
      <c r="F205" s="39">
        <f>IF(D205&gt;E205,1,0)</f>
        <v>1</v>
      </c>
      <c r="G205" s="39">
        <f>IF(E205&gt;D205,1,0)</f>
        <v>0</v>
      </c>
      <c r="H205" s="42"/>
      <c r="I205" s="37"/>
      <c r="J205" s="37"/>
      <c r="K205" s="37"/>
      <c r="L205" s="37"/>
      <c r="M205" s="37"/>
      <c r="N205" s="37"/>
      <c r="O205" s="37"/>
      <c r="P205" s="37"/>
      <c r="Q205" s="37"/>
      <c r="R205" s="43" t="s">
        <v>128</v>
      </c>
    </row>
    <row r="206" spans="1:18" ht="12.75">
      <c r="A206" s="29" t="s">
        <v>181</v>
      </c>
      <c r="B206" s="29" t="s">
        <v>122</v>
      </c>
      <c r="C206" s="37"/>
      <c r="D206" s="38">
        <v>0</v>
      </c>
      <c r="E206" s="38">
        <v>0</v>
      </c>
      <c r="F206" s="39">
        <f>IF(D206&gt;E206,1,0)</f>
        <v>0</v>
      </c>
      <c r="G206" s="39">
        <f>IF(E206&gt;D206,1,0)</f>
        <v>0</v>
      </c>
      <c r="H206" s="42"/>
      <c r="I206" s="37"/>
      <c r="J206" s="37"/>
      <c r="K206" s="37"/>
      <c r="L206" s="37"/>
      <c r="M206" s="37"/>
      <c r="N206" s="37"/>
      <c r="O206" s="37"/>
      <c r="P206" s="37"/>
      <c r="Q206" s="37"/>
      <c r="R206" s="43" t="s">
        <v>183</v>
      </c>
    </row>
    <row r="207" spans="1:18" ht="12.75">
      <c r="A207" s="29" t="s">
        <v>182</v>
      </c>
      <c r="B207" s="29" t="s">
        <v>119</v>
      </c>
      <c r="C207" s="37"/>
      <c r="D207" s="38">
        <v>1</v>
      </c>
      <c r="E207" s="38">
        <v>1</v>
      </c>
      <c r="F207" s="39">
        <f>IF(D207&gt;E207,1,0)</f>
        <v>0</v>
      </c>
      <c r="G207" s="39">
        <f>IF(E207&gt;D207,1,0)</f>
        <v>0</v>
      </c>
      <c r="H207" s="42"/>
      <c r="I207" s="37"/>
      <c r="J207" s="37"/>
      <c r="K207" s="37"/>
      <c r="L207" s="37"/>
      <c r="M207" s="37"/>
      <c r="N207" s="37"/>
      <c r="O207" s="37"/>
      <c r="P207" s="37"/>
      <c r="Q207" s="37"/>
      <c r="R207" s="43" t="s">
        <v>184</v>
      </c>
    </row>
    <row r="208" spans="1:18" ht="12.75">
      <c r="A208" s="17"/>
      <c r="B208" s="17"/>
      <c r="C208" s="37"/>
      <c r="D208" s="38">
        <f>SUM(D204+D205+D206+D207)</f>
        <v>7</v>
      </c>
      <c r="E208" s="38">
        <f>SUM(E204+E205+E206+E207)</f>
        <v>3</v>
      </c>
      <c r="F208" s="39">
        <f>IF(D208&lt;&gt;E208,IF(D208&gt;E208,1,0),IF(H208&gt;I208,1,0))</f>
        <v>1</v>
      </c>
      <c r="G208" s="39">
        <f>IF(D208&lt;&gt;E208,IF(E208&gt;D208,1,0),IF(I208&gt;H208,1,0))</f>
        <v>0</v>
      </c>
      <c r="H208" s="42"/>
      <c r="I208" s="37"/>
      <c r="J208" s="37"/>
      <c r="K208" s="37"/>
      <c r="L208" s="37"/>
      <c r="M208" s="37"/>
      <c r="N208" s="37"/>
      <c r="O208" s="37"/>
      <c r="P208" s="37"/>
      <c r="Q208" s="37"/>
      <c r="R208" s="17"/>
    </row>
    <row r="210" spans="1:19" ht="12.75" customHeight="1">
      <c r="A210" s="63" t="s">
        <v>48</v>
      </c>
      <c r="B210" s="63"/>
      <c r="C210" s="63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</row>
    <row r="211" spans="1:19" ht="12.75" customHeight="1">
      <c r="A211" s="63"/>
      <c r="B211" s="63"/>
      <c r="C211" s="63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</row>
    <row r="212" spans="1:18" ht="13.5" thickBot="1">
      <c r="A212" s="12" t="s">
        <v>41</v>
      </c>
      <c r="B212" s="12"/>
      <c r="C212" s="14"/>
      <c r="D212" s="62" t="s">
        <v>42</v>
      </c>
      <c r="E212" s="62"/>
      <c r="F212" s="22"/>
      <c r="G212" s="23"/>
      <c r="H212" s="22"/>
      <c r="I212" s="14"/>
      <c r="J212" s="14"/>
      <c r="K212" s="14"/>
      <c r="L212" s="14"/>
      <c r="M212" s="24"/>
      <c r="N212" s="24"/>
      <c r="O212" s="24"/>
      <c r="P212" s="24"/>
      <c r="Q212" s="24"/>
      <c r="R212" s="25" t="s">
        <v>43</v>
      </c>
    </row>
    <row r="213" spans="1:18" ht="13.5" thickBot="1">
      <c r="A213" s="26" t="str">
        <f>A20</f>
        <v>DLF GORIZIA</v>
      </c>
      <c r="B213" s="26" t="str">
        <f>A24</f>
        <v>ALFIERI TORINO</v>
      </c>
      <c r="C213" s="14"/>
      <c r="D213" s="27">
        <f>TurniSabato!G71</f>
        <v>2</v>
      </c>
      <c r="E213" s="27">
        <f>TurniSabato!H71</f>
        <v>1</v>
      </c>
      <c r="F213" s="28">
        <f>IF(D213&gt;E213,1,0)</f>
        <v>1</v>
      </c>
      <c r="G213" s="28">
        <f>IF(D213=E213,1,0)</f>
        <v>0</v>
      </c>
      <c r="H213" s="28">
        <f>IF(D213&lt;E213,1,0)</f>
        <v>0</v>
      </c>
      <c r="I213" s="14"/>
      <c r="J213" s="14"/>
      <c r="K213" s="14"/>
      <c r="L213" s="14"/>
      <c r="M213" s="24"/>
      <c r="N213" s="24"/>
      <c r="O213" s="24"/>
      <c r="P213" s="24"/>
      <c r="Q213" s="24"/>
      <c r="R213" s="29" t="str">
        <f>A27</f>
        <v>VITTORIO ALFIERI</v>
      </c>
    </row>
    <row r="214" spans="1:18" ht="13.5" thickBot="1">
      <c r="A214" s="26" t="str">
        <f>A19</f>
        <v>STRADIVARI</v>
      </c>
      <c r="B214" s="26" t="str">
        <f>A21</f>
        <v>SERENISSIMA</v>
      </c>
      <c r="C214" s="14"/>
      <c r="D214" s="27">
        <f>TurniSabato!G78</f>
        <v>0</v>
      </c>
      <c r="E214" s="27">
        <f>TurniSabato!H78</f>
        <v>2</v>
      </c>
      <c r="F214" s="28">
        <f>IF(D214&gt;E214,1,0)</f>
        <v>0</v>
      </c>
      <c r="G214" s="28">
        <f>IF(D214=E214,1,0)</f>
        <v>0</v>
      </c>
      <c r="H214" s="28">
        <f>IF(D214&lt;E214,1,0)</f>
        <v>1</v>
      </c>
      <c r="I214" s="14"/>
      <c r="J214" s="14"/>
      <c r="K214" s="14"/>
      <c r="L214" s="14"/>
      <c r="M214" s="24"/>
      <c r="N214" s="24"/>
      <c r="O214" s="24"/>
      <c r="P214" s="24"/>
      <c r="Q214" s="24"/>
      <c r="R214" s="29" t="str">
        <f>A24</f>
        <v>ALFIERI TORINO</v>
      </c>
    </row>
    <row r="215" spans="1:18" ht="13.5" thickBot="1">
      <c r="A215" s="26" t="str">
        <f>A27</f>
        <v>VITTORIO ALFIERI</v>
      </c>
      <c r="B215" s="26" t="str">
        <f>A26</f>
        <v>CT CASTANO</v>
      </c>
      <c r="C215" s="14"/>
      <c r="D215" s="27">
        <f>TurniSabato!G79</f>
        <v>3</v>
      </c>
      <c r="E215" s="27">
        <f>TurniSabato!H79</f>
        <v>1</v>
      </c>
      <c r="F215" s="28">
        <f>IF(D215&gt;E215,1,0)</f>
        <v>1</v>
      </c>
      <c r="G215" s="28">
        <f>IF(D215=E215,1,0)</f>
        <v>0</v>
      </c>
      <c r="H215" s="28">
        <f>IF(D215&lt;E215,1,0)</f>
        <v>0</v>
      </c>
      <c r="I215" s="14"/>
      <c r="J215" s="14"/>
      <c r="K215" s="14"/>
      <c r="L215" s="14"/>
      <c r="M215" s="24"/>
      <c r="N215" s="24"/>
      <c r="O215" s="24"/>
      <c r="P215" s="24"/>
      <c r="Q215" s="24"/>
      <c r="R215" s="29" t="str">
        <f>A28</f>
        <v>SCORPIONS</v>
      </c>
    </row>
    <row r="216" spans="1:18" ht="13.5" thickBot="1">
      <c r="A216" s="48" t="str">
        <f>A22</f>
        <v>BULLDOGS</v>
      </c>
      <c r="B216" s="48" t="str">
        <f>A25</f>
        <v>CTS GENOVA</v>
      </c>
      <c r="C216" s="14"/>
      <c r="D216" s="27">
        <f>TurniSabato!G72</f>
        <v>2</v>
      </c>
      <c r="E216" s="27">
        <f>TurniSabato!H72</f>
        <v>1</v>
      </c>
      <c r="F216" s="28">
        <f>IF(D216&gt;E216,1,0)</f>
        <v>1</v>
      </c>
      <c r="G216" s="28">
        <f>IF(D216=E216,1,0)</f>
        <v>0</v>
      </c>
      <c r="H216" s="28">
        <f>IF(D216&lt;E216,1,0)</f>
        <v>0</v>
      </c>
      <c r="I216" s="14"/>
      <c r="J216" s="14"/>
      <c r="K216" s="14"/>
      <c r="L216" s="14"/>
      <c r="M216" s="24"/>
      <c r="N216" s="24"/>
      <c r="O216" s="24"/>
      <c r="P216" s="24"/>
      <c r="Q216" s="24"/>
      <c r="R216" s="29" t="str">
        <f>A26</f>
        <v>CT CASTANO</v>
      </c>
    </row>
    <row r="217" spans="1:18" ht="13.5" thickBot="1">
      <c r="A217" s="49" t="str">
        <f>A23</f>
        <v>FLICKERS</v>
      </c>
      <c r="B217" s="49" t="str">
        <f>A28</f>
        <v>SCORPIONS</v>
      </c>
      <c r="C217" s="14"/>
      <c r="D217" s="27">
        <f>TurniSabato!G73</f>
        <v>4</v>
      </c>
      <c r="E217" s="27">
        <f>TurniSabato!H73</f>
        <v>0</v>
      </c>
      <c r="F217" s="28">
        <f>IF(D217&gt;E217,1,0)</f>
        <v>1</v>
      </c>
      <c r="G217" s="28">
        <f>IF(D217=E217,1,0)</f>
        <v>0</v>
      </c>
      <c r="H217" s="28">
        <f>IF(D217&lt;E217,1,0)</f>
        <v>0</v>
      </c>
      <c r="I217" s="14"/>
      <c r="J217" s="14"/>
      <c r="K217" s="14"/>
      <c r="L217" s="14"/>
      <c r="M217" s="24"/>
      <c r="N217" s="24"/>
      <c r="O217" s="24"/>
      <c r="P217" s="24"/>
      <c r="Q217" s="24"/>
      <c r="R217" s="29" t="str">
        <f>A19</f>
        <v>STRADIVARI</v>
      </c>
    </row>
    <row r="218" spans="1:18" ht="12.75">
      <c r="A218" s="16"/>
      <c r="B218" s="16"/>
      <c r="C218" s="31"/>
      <c r="D218" s="31"/>
      <c r="E218" s="31"/>
      <c r="F218" s="28"/>
      <c r="G218" s="28"/>
      <c r="H218" s="28"/>
      <c r="I218" s="28"/>
      <c r="J218" s="28"/>
      <c r="K218" s="28"/>
      <c r="L218" s="28"/>
      <c r="M218" s="30"/>
      <c r="N218" s="30"/>
      <c r="O218" s="30"/>
      <c r="P218" s="30"/>
      <c r="Q218" s="30"/>
      <c r="R218" s="17"/>
    </row>
    <row r="219" spans="1:18" ht="13.5" thickBot="1">
      <c r="A219" s="12" t="s">
        <v>44</v>
      </c>
      <c r="B219" s="12"/>
      <c r="C219" s="14"/>
      <c r="D219" s="62" t="s">
        <v>42</v>
      </c>
      <c r="E219" s="62"/>
      <c r="F219" s="23"/>
      <c r="G219" s="23"/>
      <c r="H219" s="25"/>
      <c r="I219" s="14"/>
      <c r="J219" s="14"/>
      <c r="K219" s="14"/>
      <c r="L219" s="14"/>
      <c r="M219" s="14"/>
      <c r="N219" s="14"/>
      <c r="O219" s="14"/>
      <c r="P219" s="14"/>
      <c r="Q219" s="14"/>
      <c r="R219" s="25" t="s">
        <v>43</v>
      </c>
    </row>
    <row r="220" spans="1:18" ht="13.5" thickBot="1">
      <c r="A220" s="16" t="str">
        <f>A213</f>
        <v>DLF GORIZIA</v>
      </c>
      <c r="B220" s="16" t="str">
        <f>B213</f>
        <v>ALFIERI TORINO</v>
      </c>
      <c r="C220" s="32"/>
      <c r="D220" s="33">
        <f>SUM(F221:F224)</f>
        <v>2</v>
      </c>
      <c r="E220" s="33">
        <f>SUM(G221:G224)</f>
        <v>1</v>
      </c>
      <c r="F220" s="34"/>
      <c r="G220" s="35"/>
      <c r="H220" s="25"/>
      <c r="I220" s="14"/>
      <c r="J220" s="14"/>
      <c r="K220" s="14"/>
      <c r="L220" s="14"/>
      <c r="M220" s="14"/>
      <c r="N220" s="14"/>
      <c r="O220" s="14"/>
      <c r="P220" s="14"/>
      <c r="Q220" s="14"/>
      <c r="R220" s="36" t="str">
        <f>R213</f>
        <v>VITTORIO ALFIERI</v>
      </c>
    </row>
    <row r="221" spans="1:18" ht="12.75">
      <c r="A221" s="29" t="s">
        <v>129</v>
      </c>
      <c r="B221" s="29" t="s">
        <v>95</v>
      </c>
      <c r="C221" s="37"/>
      <c r="D221" s="38">
        <v>1</v>
      </c>
      <c r="E221" s="38">
        <v>2</v>
      </c>
      <c r="F221" s="39">
        <f>IF(D221&gt;E221,1,0)</f>
        <v>0</v>
      </c>
      <c r="G221" s="39">
        <f>IF(E221&gt;D221,1,0)</f>
        <v>1</v>
      </c>
      <c r="H221" s="25"/>
      <c r="I221" s="14"/>
      <c r="J221" s="14"/>
      <c r="K221" s="14"/>
      <c r="L221" s="14"/>
      <c r="M221" s="14"/>
      <c r="N221" s="14"/>
      <c r="O221" s="14"/>
      <c r="P221" s="14"/>
      <c r="Q221" s="14"/>
      <c r="R221" s="40" t="s">
        <v>117</v>
      </c>
    </row>
    <row r="222" spans="1:18" ht="12.75">
      <c r="A222" s="29" t="s">
        <v>130</v>
      </c>
      <c r="B222" s="29" t="s">
        <v>185</v>
      </c>
      <c r="C222" s="37"/>
      <c r="D222" s="38">
        <v>3</v>
      </c>
      <c r="E222" s="38">
        <v>0</v>
      </c>
      <c r="F222" s="39">
        <f>IF(D222&gt;E222,1,0)</f>
        <v>1</v>
      </c>
      <c r="G222" s="39">
        <f>IF(E222&gt;D222,1,0)</f>
        <v>0</v>
      </c>
      <c r="H222" s="25"/>
      <c r="I222" s="14"/>
      <c r="J222" s="14"/>
      <c r="K222" s="14"/>
      <c r="L222" s="14"/>
      <c r="M222" s="14"/>
      <c r="N222" s="14"/>
      <c r="O222" s="14"/>
      <c r="P222" s="14"/>
      <c r="Q222" s="14"/>
      <c r="R222" s="40" t="s">
        <v>116</v>
      </c>
    </row>
    <row r="223" spans="1:18" ht="12.75">
      <c r="A223" s="29" t="s">
        <v>128</v>
      </c>
      <c r="B223" s="29" t="s">
        <v>158</v>
      </c>
      <c r="C223" s="37"/>
      <c r="D223" s="38">
        <v>4</v>
      </c>
      <c r="E223" s="38">
        <v>0</v>
      </c>
      <c r="F223" s="39">
        <f>IF(D223&gt;E223,1,0)</f>
        <v>1</v>
      </c>
      <c r="G223" s="39">
        <f>IF(E223&gt;D223,1,0)</f>
        <v>0</v>
      </c>
      <c r="H223" s="25"/>
      <c r="I223" s="14"/>
      <c r="J223" s="14"/>
      <c r="K223" s="14"/>
      <c r="L223" s="14"/>
      <c r="M223" s="14"/>
      <c r="N223" s="14"/>
      <c r="O223" s="14"/>
      <c r="P223" s="14"/>
      <c r="Q223" s="14"/>
      <c r="R223" s="40" t="s">
        <v>124</v>
      </c>
    </row>
    <row r="224" spans="1:18" ht="12.75">
      <c r="A224" s="29" t="s">
        <v>131</v>
      </c>
      <c r="B224" s="29" t="s">
        <v>125</v>
      </c>
      <c r="C224" s="37"/>
      <c r="D224" s="38">
        <v>1</v>
      </c>
      <c r="E224" s="38">
        <v>1</v>
      </c>
      <c r="F224" s="39">
        <f>IF(D224&gt;E224,1,0)</f>
        <v>0</v>
      </c>
      <c r="G224" s="39">
        <f>IF(E224&gt;D224,1,0)</f>
        <v>0</v>
      </c>
      <c r="H224" s="25"/>
      <c r="I224" s="14"/>
      <c r="J224" s="14"/>
      <c r="K224" s="14"/>
      <c r="L224" s="14"/>
      <c r="M224" s="14"/>
      <c r="N224" s="14"/>
      <c r="O224" s="14"/>
      <c r="P224" s="14"/>
      <c r="Q224" s="14"/>
      <c r="R224" s="40" t="s">
        <v>118</v>
      </c>
    </row>
    <row r="225" spans="1:18" ht="12.75">
      <c r="A225" s="17"/>
      <c r="B225" s="17"/>
      <c r="C225" s="37"/>
      <c r="D225" s="38">
        <f>SUM(D221+D222+D223+D224)</f>
        <v>9</v>
      </c>
      <c r="E225" s="38">
        <f>SUM(E221+E222+E223+E224)</f>
        <v>3</v>
      </c>
      <c r="F225" s="39">
        <f>IF(D225&lt;&gt;E225,IF(D225&gt;E225,1,0),IF(H225&gt;I225,1,0))</f>
        <v>1</v>
      </c>
      <c r="G225" s="39">
        <f>IF(D225&lt;&gt;E225,IF(E225&gt;D225,1,0),IF(I225&gt;H225,1,0))</f>
        <v>0</v>
      </c>
      <c r="H225" s="25"/>
      <c r="I225" s="14"/>
      <c r="J225" s="14"/>
      <c r="K225" s="14"/>
      <c r="L225" s="14"/>
      <c r="M225" s="14"/>
      <c r="N225" s="14"/>
      <c r="O225" s="14"/>
      <c r="P225" s="14"/>
      <c r="Q225" s="14"/>
      <c r="R225" s="25"/>
    </row>
    <row r="226" spans="1:18" ht="13.5" thickBot="1">
      <c r="A226" s="17"/>
      <c r="B226" s="17"/>
      <c r="C226" s="37"/>
      <c r="D226" s="37"/>
      <c r="E226" s="37"/>
      <c r="F226" s="39"/>
      <c r="G226" s="39"/>
      <c r="H226" s="25"/>
      <c r="I226" s="14"/>
      <c r="J226" s="14"/>
      <c r="K226" s="14"/>
      <c r="L226" s="14"/>
      <c r="M226" s="14"/>
      <c r="N226" s="14"/>
      <c r="O226" s="14"/>
      <c r="P226" s="14"/>
      <c r="Q226" s="14"/>
      <c r="R226" s="25"/>
    </row>
    <row r="227" spans="1:18" ht="13.5" thickBot="1">
      <c r="A227" s="16" t="str">
        <f>A214</f>
        <v>STRADIVARI</v>
      </c>
      <c r="B227" s="16" t="str">
        <f>B214</f>
        <v>SERENISSIMA</v>
      </c>
      <c r="C227" s="32"/>
      <c r="D227" s="33">
        <f>SUM(F228:F231)</f>
        <v>0</v>
      </c>
      <c r="E227" s="33">
        <f>SUM(G228:G231)</f>
        <v>2</v>
      </c>
      <c r="F227" s="34"/>
      <c r="G227" s="35"/>
      <c r="H227" s="25"/>
      <c r="I227" s="14"/>
      <c r="J227" s="14"/>
      <c r="K227" s="14"/>
      <c r="L227" s="14"/>
      <c r="M227" s="14"/>
      <c r="N227" s="14"/>
      <c r="O227" s="14"/>
      <c r="P227" s="14"/>
      <c r="Q227" s="14"/>
      <c r="R227" s="36" t="str">
        <f>R214</f>
        <v>ALFIERI TORINO</v>
      </c>
    </row>
    <row r="228" spans="1:18" ht="12.75">
      <c r="A228" s="29" t="s">
        <v>87</v>
      </c>
      <c r="B228" s="29" t="s">
        <v>111</v>
      </c>
      <c r="C228" s="37"/>
      <c r="D228" s="38">
        <v>0</v>
      </c>
      <c r="E228" s="38">
        <v>6</v>
      </c>
      <c r="F228" s="39">
        <f>IF(D228&gt;E228,1,0)</f>
        <v>0</v>
      </c>
      <c r="G228" s="39">
        <f>IF(E228&gt;D228,1,0)</f>
        <v>1</v>
      </c>
      <c r="H228" s="25"/>
      <c r="I228" s="14"/>
      <c r="J228" s="14"/>
      <c r="K228" s="14"/>
      <c r="L228" s="14"/>
      <c r="M228" s="14"/>
      <c r="N228" s="14"/>
      <c r="O228" s="14"/>
      <c r="P228" s="14"/>
      <c r="Q228" s="14"/>
      <c r="R228" s="40" t="s">
        <v>96</v>
      </c>
    </row>
    <row r="229" spans="1:18" ht="12.75">
      <c r="A229" s="29" t="s">
        <v>89</v>
      </c>
      <c r="B229" s="29" t="s">
        <v>113</v>
      </c>
      <c r="C229" s="37"/>
      <c r="D229" s="38">
        <v>1</v>
      </c>
      <c r="E229" s="38">
        <v>1</v>
      </c>
      <c r="F229" s="39">
        <f>IF(D229&gt;E229,1,0)</f>
        <v>0</v>
      </c>
      <c r="G229" s="39">
        <f>IF(E229&gt;D229,1,0)</f>
        <v>0</v>
      </c>
      <c r="H229" s="25"/>
      <c r="I229" s="14"/>
      <c r="J229" s="14"/>
      <c r="K229" s="14"/>
      <c r="L229" s="14"/>
      <c r="M229" s="14"/>
      <c r="N229" s="14"/>
      <c r="O229" s="14"/>
      <c r="P229" s="14"/>
      <c r="Q229" s="14"/>
      <c r="R229" s="40" t="s">
        <v>125</v>
      </c>
    </row>
    <row r="230" spans="1:18" ht="12.75">
      <c r="A230" s="29" t="s">
        <v>136</v>
      </c>
      <c r="B230" s="29" t="s">
        <v>155</v>
      </c>
      <c r="C230" s="37"/>
      <c r="D230" s="38">
        <v>4</v>
      </c>
      <c r="E230" s="38">
        <v>4</v>
      </c>
      <c r="F230" s="39">
        <f>IF(D230&gt;E230,1,0)</f>
        <v>0</v>
      </c>
      <c r="G230" s="39">
        <f>IF(E230&gt;D230,1,0)</f>
        <v>0</v>
      </c>
      <c r="H230" s="25"/>
      <c r="I230" s="14"/>
      <c r="J230" s="14"/>
      <c r="K230" s="14"/>
      <c r="L230" s="14"/>
      <c r="M230" s="14"/>
      <c r="N230" s="14"/>
      <c r="O230" s="14"/>
      <c r="P230" s="14"/>
      <c r="Q230" s="14"/>
      <c r="R230" s="40" t="s">
        <v>164</v>
      </c>
    </row>
    <row r="231" spans="1:18" ht="12.75">
      <c r="A231" s="29" t="s">
        <v>90</v>
      </c>
      <c r="B231" s="29" t="s">
        <v>179</v>
      </c>
      <c r="C231" s="37"/>
      <c r="D231" s="38">
        <v>2</v>
      </c>
      <c r="E231" s="38">
        <v>4</v>
      </c>
      <c r="F231" s="39">
        <f>IF(D231&gt;E231,1,0)</f>
        <v>0</v>
      </c>
      <c r="G231" s="39">
        <f>IF(E231&gt;D231,1,0)</f>
        <v>1</v>
      </c>
      <c r="H231" s="25"/>
      <c r="I231" s="14"/>
      <c r="J231" s="14"/>
      <c r="K231" s="14"/>
      <c r="L231" s="14"/>
      <c r="M231" s="14"/>
      <c r="N231" s="14"/>
      <c r="O231" s="14"/>
      <c r="P231" s="14"/>
      <c r="Q231" s="14"/>
      <c r="R231" s="40" t="s">
        <v>98</v>
      </c>
    </row>
    <row r="232" spans="1:18" ht="12.75">
      <c r="A232" s="16"/>
      <c r="B232" s="17"/>
      <c r="C232" s="37"/>
      <c r="D232" s="38">
        <f>SUM(D228+D229+D230+D231)</f>
        <v>7</v>
      </c>
      <c r="E232" s="38">
        <f>SUM(E228+E229+E230+E231)</f>
        <v>15</v>
      </c>
      <c r="F232" s="39">
        <f>IF(D232&lt;&gt;E232,IF(D232&gt;E232,1,0),IF(H232&gt;I232,1,0))</f>
        <v>0</v>
      </c>
      <c r="G232" s="39">
        <f>IF(D232&lt;&gt;E232,IF(E232&gt;D232,1,0),IF(I232&gt;H232,1,0))</f>
        <v>1</v>
      </c>
      <c r="H232" s="25"/>
      <c r="I232" s="14"/>
      <c r="J232" s="14"/>
      <c r="K232" s="14"/>
      <c r="L232" s="14"/>
      <c r="M232" s="14"/>
      <c r="N232" s="14"/>
      <c r="O232" s="14"/>
      <c r="P232" s="14"/>
      <c r="Q232" s="14"/>
      <c r="R232" s="25"/>
    </row>
    <row r="233" spans="1:18" ht="13.5" thickBot="1">
      <c r="A233" s="17"/>
      <c r="B233" s="17"/>
      <c r="C233" s="37"/>
      <c r="D233" s="37"/>
      <c r="E233" s="37"/>
      <c r="F233" s="39"/>
      <c r="G233" s="39"/>
      <c r="H233" s="25"/>
      <c r="I233" s="14"/>
      <c r="J233" s="14"/>
      <c r="K233" s="14"/>
      <c r="L233" s="14"/>
      <c r="M233" s="14"/>
      <c r="N233" s="14"/>
      <c r="O233" s="14"/>
      <c r="P233" s="14"/>
      <c r="Q233" s="14"/>
      <c r="R233" s="25"/>
    </row>
    <row r="234" spans="1:18" ht="13.5" thickBot="1">
      <c r="A234" s="16" t="str">
        <f>A215</f>
        <v>VITTORIO ALFIERI</v>
      </c>
      <c r="B234" s="16" t="str">
        <f>B215</f>
        <v>CT CASTANO</v>
      </c>
      <c r="C234" s="32"/>
      <c r="D234" s="33">
        <f>SUM(F235:F238)</f>
        <v>3</v>
      </c>
      <c r="E234" s="33">
        <f>SUM(G235:G238)</f>
        <v>1</v>
      </c>
      <c r="F234" s="34"/>
      <c r="G234" s="35"/>
      <c r="H234" s="25"/>
      <c r="I234" s="14"/>
      <c r="J234" s="14"/>
      <c r="K234" s="14"/>
      <c r="L234" s="14"/>
      <c r="M234" s="14"/>
      <c r="N234" s="14"/>
      <c r="O234" s="14"/>
      <c r="P234" s="14"/>
      <c r="Q234" s="14"/>
      <c r="R234" s="36" t="str">
        <f>R215</f>
        <v>SCORPIONS</v>
      </c>
    </row>
    <row r="235" spans="1:18" ht="12.75">
      <c r="A235" s="29" t="s">
        <v>118</v>
      </c>
      <c r="B235" s="29" t="s">
        <v>163</v>
      </c>
      <c r="C235" s="37"/>
      <c r="D235" s="38">
        <v>5</v>
      </c>
      <c r="E235" s="38">
        <v>1</v>
      </c>
      <c r="F235" s="39">
        <f>IF(D235&gt;E235,1,0)</f>
        <v>1</v>
      </c>
      <c r="G235" s="39">
        <f>IF(E235&gt;D235,1,0)</f>
        <v>0</v>
      </c>
      <c r="H235" s="25"/>
      <c r="I235" s="14"/>
      <c r="J235" s="14"/>
      <c r="K235" s="14"/>
      <c r="L235" s="14"/>
      <c r="M235" s="14"/>
      <c r="N235" s="14"/>
      <c r="O235" s="14"/>
      <c r="P235" s="14"/>
      <c r="Q235" s="14"/>
      <c r="R235" s="40" t="s">
        <v>119</v>
      </c>
    </row>
    <row r="236" spans="1:18" ht="12.75">
      <c r="A236" s="29" t="s">
        <v>116</v>
      </c>
      <c r="B236" s="29" t="s">
        <v>134</v>
      </c>
      <c r="C236" s="37"/>
      <c r="D236" s="38">
        <v>3</v>
      </c>
      <c r="E236" s="38">
        <v>1</v>
      </c>
      <c r="F236" s="39">
        <f>IF(D236&gt;E236,1,0)</f>
        <v>1</v>
      </c>
      <c r="G236" s="39">
        <f>IF(E236&gt;D236,1,0)</f>
        <v>0</v>
      </c>
      <c r="H236" s="25"/>
      <c r="I236" s="14"/>
      <c r="J236" s="14"/>
      <c r="K236" s="14"/>
      <c r="L236" s="14"/>
      <c r="M236" s="14"/>
      <c r="N236" s="14"/>
      <c r="O236" s="14"/>
      <c r="P236" s="14"/>
      <c r="Q236" s="14"/>
      <c r="R236" s="40" t="s">
        <v>120</v>
      </c>
    </row>
    <row r="237" spans="1:18" ht="12.75">
      <c r="A237" s="29" t="s">
        <v>190</v>
      </c>
      <c r="B237" s="29" t="s">
        <v>191</v>
      </c>
      <c r="C237" s="37"/>
      <c r="D237" s="38">
        <v>0</v>
      </c>
      <c r="E237" s="38">
        <v>2</v>
      </c>
      <c r="F237" s="39">
        <f>IF(D237&gt;E237,1,0)</f>
        <v>0</v>
      </c>
      <c r="G237" s="39">
        <f>IF(E237&gt;D237,1,0)</f>
        <v>1</v>
      </c>
      <c r="H237" s="25"/>
      <c r="I237" s="14"/>
      <c r="J237" s="14"/>
      <c r="K237" s="14"/>
      <c r="L237" s="14"/>
      <c r="M237" s="14"/>
      <c r="N237" s="14"/>
      <c r="O237" s="14"/>
      <c r="P237" s="14"/>
      <c r="Q237" s="14"/>
      <c r="R237" s="40" t="s">
        <v>121</v>
      </c>
    </row>
    <row r="238" spans="1:18" ht="12.75">
      <c r="A238" s="29" t="s">
        <v>117</v>
      </c>
      <c r="B238" s="29" t="s">
        <v>92</v>
      </c>
      <c r="C238" s="37"/>
      <c r="D238" s="38">
        <v>6</v>
      </c>
      <c r="E238" s="38">
        <v>0</v>
      </c>
      <c r="F238" s="39">
        <f>IF(D238&gt;E238,1,0)</f>
        <v>1</v>
      </c>
      <c r="G238" s="39">
        <f>IF(E238&gt;D238,1,0)</f>
        <v>0</v>
      </c>
      <c r="H238" s="25"/>
      <c r="I238" s="14"/>
      <c r="J238" s="14"/>
      <c r="K238" s="14"/>
      <c r="L238" s="14"/>
      <c r="M238" s="14"/>
      <c r="N238" s="14"/>
      <c r="O238" s="14"/>
      <c r="P238" s="14"/>
      <c r="Q238" s="14"/>
      <c r="R238" s="40" t="s">
        <v>132</v>
      </c>
    </row>
    <row r="239" spans="1:18" ht="12.75">
      <c r="A239" s="17"/>
      <c r="B239" s="17"/>
      <c r="C239" s="37"/>
      <c r="D239" s="38">
        <f>SUM(D235+D236+D237+D238)</f>
        <v>14</v>
      </c>
      <c r="E239" s="38">
        <f>SUM(E235+E236+E237+E238)</f>
        <v>4</v>
      </c>
      <c r="F239" s="39">
        <f>IF(D239&lt;&gt;E239,IF(D239&gt;E239,1,0),IF(H239&gt;I239,1,0))</f>
        <v>1</v>
      </c>
      <c r="G239" s="39">
        <f>IF(D239&lt;&gt;E239,IF(E239&gt;D239,1,0),IF(I239&gt;H239,1,0))</f>
        <v>0</v>
      </c>
      <c r="H239" s="25"/>
      <c r="I239" s="14"/>
      <c r="J239" s="14"/>
      <c r="K239" s="14"/>
      <c r="L239" s="14"/>
      <c r="M239" s="14"/>
      <c r="N239" s="14"/>
      <c r="O239" s="14"/>
      <c r="P239" s="14"/>
      <c r="Q239" s="14"/>
      <c r="R239" s="25"/>
    </row>
    <row r="240" spans="1:18" ht="13.5" thickBot="1">
      <c r="A240" s="17"/>
      <c r="B240" s="17"/>
      <c r="C240" s="37"/>
      <c r="D240" s="37"/>
      <c r="E240" s="37"/>
      <c r="F240" s="39"/>
      <c r="G240" s="39"/>
      <c r="H240" s="25"/>
      <c r="I240" s="14"/>
      <c r="J240" s="14"/>
      <c r="K240" s="14"/>
      <c r="L240" s="14"/>
      <c r="M240" s="14"/>
      <c r="N240" s="14"/>
      <c r="O240" s="14"/>
      <c r="P240" s="14"/>
      <c r="Q240" s="14"/>
      <c r="R240" s="25"/>
    </row>
    <row r="241" spans="1:18" ht="13.5" thickBot="1">
      <c r="A241" s="16" t="str">
        <f>A216</f>
        <v>BULLDOGS</v>
      </c>
      <c r="B241" s="16" t="str">
        <f>B216</f>
        <v>CTS GENOVA</v>
      </c>
      <c r="C241" s="32"/>
      <c r="D241" s="33">
        <f>SUM(F242:F245)</f>
        <v>2</v>
      </c>
      <c r="E241" s="33">
        <f>SUM(G242:G245)</f>
        <v>1</v>
      </c>
      <c r="F241" s="34"/>
      <c r="G241" s="35"/>
      <c r="H241" s="35"/>
      <c r="I241" s="32"/>
      <c r="J241" s="32"/>
      <c r="K241" s="32"/>
      <c r="L241" s="32"/>
      <c r="M241" s="32"/>
      <c r="N241" s="32"/>
      <c r="O241" s="32"/>
      <c r="P241" s="32"/>
      <c r="Q241" s="32"/>
      <c r="R241" s="36" t="str">
        <f>R216</f>
        <v>CT CASTANO</v>
      </c>
    </row>
    <row r="242" spans="1:18" ht="12.75">
      <c r="A242" s="29" t="s">
        <v>112</v>
      </c>
      <c r="B242" s="29" t="s">
        <v>186</v>
      </c>
      <c r="C242" s="37"/>
      <c r="D242" s="38">
        <v>1</v>
      </c>
      <c r="E242" s="38">
        <v>0</v>
      </c>
      <c r="F242" s="39">
        <f>IF(D242&gt;E242,1,0)</f>
        <v>1</v>
      </c>
      <c r="G242" s="39">
        <f>IF(E242&gt;D242,1,0)</f>
        <v>0</v>
      </c>
      <c r="H242" s="42"/>
      <c r="I242" s="37"/>
      <c r="J242" s="37"/>
      <c r="K242" s="37"/>
      <c r="L242" s="37"/>
      <c r="M242" s="37"/>
      <c r="N242" s="37"/>
      <c r="O242" s="37"/>
      <c r="P242" s="37"/>
      <c r="Q242" s="37"/>
      <c r="R242" s="43" t="s">
        <v>91</v>
      </c>
    </row>
    <row r="243" spans="1:18" ht="12.75">
      <c r="A243" s="29" t="s">
        <v>187</v>
      </c>
      <c r="B243" s="29" t="s">
        <v>102</v>
      </c>
      <c r="C243" s="37"/>
      <c r="D243" s="38">
        <v>3</v>
      </c>
      <c r="E243" s="38">
        <v>2</v>
      </c>
      <c r="F243" s="39">
        <f>IF(D243&gt;E243,1,0)</f>
        <v>1</v>
      </c>
      <c r="G243" s="39">
        <f>IF(E243&gt;D243,1,0)</f>
        <v>0</v>
      </c>
      <c r="H243" s="42"/>
      <c r="I243" s="37"/>
      <c r="J243" s="37"/>
      <c r="K243" s="37"/>
      <c r="L243" s="37"/>
      <c r="M243" s="37"/>
      <c r="N243" s="37"/>
      <c r="O243" s="37"/>
      <c r="P243" s="37"/>
      <c r="Q243" s="37"/>
      <c r="R243" s="43" t="s">
        <v>142</v>
      </c>
    </row>
    <row r="244" spans="1:18" ht="12.75">
      <c r="A244" s="29" t="s">
        <v>110</v>
      </c>
      <c r="B244" s="29" t="s">
        <v>100</v>
      </c>
      <c r="C244" s="37"/>
      <c r="D244" s="38">
        <v>1</v>
      </c>
      <c r="E244" s="38">
        <v>1</v>
      </c>
      <c r="F244" s="39">
        <f>IF(D244&gt;E244,1,0)</f>
        <v>0</v>
      </c>
      <c r="G244" s="39">
        <f>IF(E244&gt;D244,1,0)</f>
        <v>0</v>
      </c>
      <c r="H244" s="42"/>
      <c r="I244" s="37"/>
      <c r="J244" s="37"/>
      <c r="K244" s="37"/>
      <c r="L244" s="37"/>
      <c r="M244" s="37"/>
      <c r="N244" s="37"/>
      <c r="O244" s="37"/>
      <c r="P244" s="37"/>
      <c r="Q244" s="37"/>
      <c r="R244" s="43" t="s">
        <v>93</v>
      </c>
    </row>
    <row r="245" spans="1:18" ht="12.75">
      <c r="A245" s="29" t="s">
        <v>151</v>
      </c>
      <c r="B245" s="29" t="s">
        <v>106</v>
      </c>
      <c r="C245" s="37"/>
      <c r="D245" s="38">
        <v>2</v>
      </c>
      <c r="E245" s="38">
        <v>3</v>
      </c>
      <c r="F245" s="39">
        <f>IF(D245&gt;E245,1,0)</f>
        <v>0</v>
      </c>
      <c r="G245" s="39">
        <f>IF(E245&gt;D245,1,0)</f>
        <v>1</v>
      </c>
      <c r="H245" s="42"/>
      <c r="I245" s="37"/>
      <c r="J245" s="37"/>
      <c r="K245" s="37"/>
      <c r="L245" s="37"/>
      <c r="M245" s="37"/>
      <c r="N245" s="37"/>
      <c r="O245" s="37"/>
      <c r="P245" s="37"/>
      <c r="Q245" s="37"/>
      <c r="R245" s="43" t="s">
        <v>133</v>
      </c>
    </row>
    <row r="246" spans="1:18" ht="12.75">
      <c r="A246" s="17"/>
      <c r="B246" s="17"/>
      <c r="C246" s="37"/>
      <c r="D246" s="38">
        <f>SUM(D242+D243+D244+D245)</f>
        <v>7</v>
      </c>
      <c r="E246" s="38">
        <f>SUM(E242+E243+E244+E245)</f>
        <v>6</v>
      </c>
      <c r="F246" s="39">
        <f>IF(D246&lt;&gt;E246,IF(D246&gt;E246,1,0),IF(H246&gt;I246,1,0))</f>
        <v>1</v>
      </c>
      <c r="G246" s="39">
        <f>IF(D246&lt;&gt;E246,IF(E246&gt;D246,1,0),IF(I246&gt;H246,1,0))</f>
        <v>0</v>
      </c>
      <c r="H246" s="42"/>
      <c r="I246" s="37"/>
      <c r="J246" s="37"/>
      <c r="K246" s="37"/>
      <c r="L246" s="37"/>
      <c r="M246" s="37"/>
      <c r="N246" s="37"/>
      <c r="O246" s="37"/>
      <c r="P246" s="37"/>
      <c r="Q246" s="37"/>
      <c r="R246" s="17"/>
    </row>
    <row r="247" spans="1:18" ht="13.5" thickBot="1">
      <c r="A247" s="17"/>
      <c r="B247" s="17"/>
      <c r="C247" s="37"/>
      <c r="D247" s="37"/>
      <c r="E247" s="37"/>
      <c r="F247" s="39"/>
      <c r="G247" s="39"/>
      <c r="H247" s="42"/>
      <c r="I247" s="37"/>
      <c r="J247" s="37"/>
      <c r="K247" s="37"/>
      <c r="L247" s="37"/>
      <c r="M247" s="37"/>
      <c r="N247" s="37"/>
      <c r="O247" s="37"/>
      <c r="P247" s="37"/>
      <c r="Q247" s="37"/>
      <c r="R247" s="17"/>
    </row>
    <row r="248" spans="1:18" ht="13.5" thickBot="1">
      <c r="A248" s="16" t="str">
        <f>A217</f>
        <v>FLICKERS</v>
      </c>
      <c r="B248" s="16" t="str">
        <f>B217</f>
        <v>SCORPIONS</v>
      </c>
      <c r="C248" s="32"/>
      <c r="D248" s="33">
        <f>SUM(F249:F252)</f>
        <v>4</v>
      </c>
      <c r="E248" s="33">
        <f>SUM(G249:G252)</f>
        <v>0</v>
      </c>
      <c r="F248" s="34"/>
      <c r="G248" s="35"/>
      <c r="H248" s="35"/>
      <c r="I248" s="32"/>
      <c r="J248" s="32"/>
      <c r="K248" s="32"/>
      <c r="L248" s="32"/>
      <c r="M248" s="32"/>
      <c r="N248" s="32"/>
      <c r="O248" s="32"/>
      <c r="P248" s="32"/>
      <c r="Q248" s="32"/>
      <c r="R248" s="36" t="str">
        <f>R217</f>
        <v>STRADIVARI</v>
      </c>
    </row>
    <row r="249" spans="1:18" ht="12.75">
      <c r="A249" s="29" t="s">
        <v>154</v>
      </c>
      <c r="B249" s="29" t="s">
        <v>119</v>
      </c>
      <c r="C249" s="37"/>
      <c r="D249" s="38">
        <v>4</v>
      </c>
      <c r="E249" s="38">
        <v>0</v>
      </c>
      <c r="F249" s="39">
        <f>IF(D249&gt;E249,1,0)</f>
        <v>1</v>
      </c>
      <c r="G249" s="39">
        <f>IF(E249&gt;D249,1,0)</f>
        <v>0</v>
      </c>
      <c r="H249" s="42"/>
      <c r="I249" s="37"/>
      <c r="J249" s="37"/>
      <c r="K249" s="37"/>
      <c r="L249" s="37"/>
      <c r="M249" s="37"/>
      <c r="N249" s="37"/>
      <c r="O249" s="37"/>
      <c r="P249" s="37"/>
      <c r="Q249" s="37"/>
      <c r="R249" s="43" t="s">
        <v>89</v>
      </c>
    </row>
    <row r="250" spans="1:18" ht="12.75">
      <c r="A250" s="29" t="s">
        <v>105</v>
      </c>
      <c r="B250" s="29" t="s">
        <v>120</v>
      </c>
      <c r="C250" s="37"/>
      <c r="D250" s="38">
        <v>4</v>
      </c>
      <c r="E250" s="38">
        <v>1</v>
      </c>
      <c r="F250" s="39">
        <f>IF(D250&gt;E250,1,0)</f>
        <v>1</v>
      </c>
      <c r="G250" s="39">
        <f>IF(E250&gt;D250,1,0)</f>
        <v>0</v>
      </c>
      <c r="H250" s="42"/>
      <c r="I250" s="37"/>
      <c r="J250" s="37"/>
      <c r="K250" s="37"/>
      <c r="L250" s="37"/>
      <c r="M250" s="37"/>
      <c r="N250" s="37"/>
      <c r="O250" s="37"/>
      <c r="P250" s="37"/>
      <c r="Q250" s="37"/>
      <c r="R250" s="43" t="s">
        <v>181</v>
      </c>
    </row>
    <row r="251" spans="1:18" ht="12.75">
      <c r="A251" s="29" t="s">
        <v>159</v>
      </c>
      <c r="B251" s="29" t="s">
        <v>121</v>
      </c>
      <c r="C251" s="37"/>
      <c r="D251" s="38">
        <v>1</v>
      </c>
      <c r="E251" s="38">
        <v>0</v>
      </c>
      <c r="F251" s="39">
        <f>IF(D251&gt;E251,1,0)</f>
        <v>1</v>
      </c>
      <c r="G251" s="39">
        <f>IF(E251&gt;D251,1,0)</f>
        <v>0</v>
      </c>
      <c r="H251" s="42"/>
      <c r="I251" s="37"/>
      <c r="J251" s="37"/>
      <c r="K251" s="37"/>
      <c r="L251" s="37"/>
      <c r="M251" s="37"/>
      <c r="N251" s="37"/>
      <c r="O251" s="37"/>
      <c r="P251" s="37"/>
      <c r="Q251" s="37"/>
      <c r="R251" s="43" t="s">
        <v>88</v>
      </c>
    </row>
    <row r="252" spans="1:18" ht="12.75">
      <c r="A252" s="29" t="s">
        <v>188</v>
      </c>
      <c r="B252" s="29" t="s">
        <v>132</v>
      </c>
      <c r="C252" s="37"/>
      <c r="D252" s="38">
        <v>3</v>
      </c>
      <c r="E252" s="38">
        <v>0</v>
      </c>
      <c r="F252" s="39">
        <f>IF(D252&gt;E252,1,0)</f>
        <v>1</v>
      </c>
      <c r="G252" s="39">
        <f>IF(E252&gt;D252,1,0)</f>
        <v>0</v>
      </c>
      <c r="H252" s="42"/>
      <c r="I252" s="37"/>
      <c r="J252" s="37"/>
      <c r="K252" s="37"/>
      <c r="L252" s="37"/>
      <c r="M252" s="37"/>
      <c r="N252" s="37"/>
      <c r="O252" s="37"/>
      <c r="P252" s="37"/>
      <c r="Q252" s="37"/>
      <c r="R252" s="43" t="s">
        <v>189</v>
      </c>
    </row>
    <row r="253" spans="1:18" ht="12.75">
      <c r="A253" s="17"/>
      <c r="B253" s="17"/>
      <c r="C253" s="37"/>
      <c r="D253" s="38">
        <f>SUM(D249+D250+D251+D252)</f>
        <v>12</v>
      </c>
      <c r="E253" s="38">
        <f>SUM(E249+E250+E251+E252)</f>
        <v>1</v>
      </c>
      <c r="F253" s="39">
        <f>IF(D253&lt;&gt;E253,IF(D253&gt;E253,1,0),IF(H253&gt;I253,1,0))</f>
        <v>1</v>
      </c>
      <c r="G253" s="39">
        <f>IF(D253&lt;&gt;E253,IF(E253&gt;D253,1,0),IF(I253&gt;H253,1,0))</f>
        <v>0</v>
      </c>
      <c r="H253" s="42"/>
      <c r="I253" s="37"/>
      <c r="J253" s="37"/>
      <c r="K253" s="37"/>
      <c r="L253" s="37"/>
      <c r="M253" s="37"/>
      <c r="N253" s="37"/>
      <c r="O253" s="37"/>
      <c r="P253" s="37"/>
      <c r="Q253" s="37"/>
      <c r="R253" s="17"/>
    </row>
    <row r="255" spans="1:19" ht="12.75" customHeight="1">
      <c r="A255" s="63" t="s">
        <v>49</v>
      </c>
      <c r="B255" s="63"/>
      <c r="C255" s="63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</row>
    <row r="256" spans="1:19" ht="12.75" customHeight="1">
      <c r="A256" s="63"/>
      <c r="B256" s="63"/>
      <c r="C256" s="63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</row>
    <row r="257" spans="1:18" ht="13.5" thickBot="1">
      <c r="A257" s="12" t="s">
        <v>41</v>
      </c>
      <c r="B257" s="12"/>
      <c r="C257" s="14"/>
      <c r="D257" s="62" t="s">
        <v>42</v>
      </c>
      <c r="E257" s="62"/>
      <c r="F257" s="22"/>
      <c r="G257" s="23"/>
      <c r="H257" s="22"/>
      <c r="I257" s="14"/>
      <c r="J257" s="14"/>
      <c r="K257" s="14"/>
      <c r="L257" s="14"/>
      <c r="M257" s="24"/>
      <c r="N257" s="24"/>
      <c r="O257" s="24"/>
      <c r="P257" s="24"/>
      <c r="Q257" s="24"/>
      <c r="R257" s="25" t="s">
        <v>43</v>
      </c>
    </row>
    <row r="258" spans="1:18" ht="13.5" thickBot="1">
      <c r="A258" s="26" t="str">
        <f>A20</f>
        <v>DLF GORIZIA</v>
      </c>
      <c r="B258" s="26" t="str">
        <f>A27</f>
        <v>VITTORIO ALFIERI</v>
      </c>
      <c r="C258" s="14"/>
      <c r="D258" s="27">
        <f>TurniDomenica!G19</f>
        <v>4</v>
      </c>
      <c r="E258" s="27">
        <f>TurniDomenica!H19</f>
        <v>0</v>
      </c>
      <c r="F258" s="28">
        <f>IF(D258&gt;E258,1,0)</f>
        <v>1</v>
      </c>
      <c r="G258" s="28">
        <f>IF(D258=E258,1,0)</f>
        <v>0</v>
      </c>
      <c r="H258" s="28">
        <f>IF(D258&lt;E258,1,0)</f>
        <v>0</v>
      </c>
      <c r="I258" s="14"/>
      <c r="J258" s="14"/>
      <c r="K258" s="14"/>
      <c r="L258" s="14"/>
      <c r="M258" s="24"/>
      <c r="N258" s="24"/>
      <c r="O258" s="24"/>
      <c r="P258" s="24"/>
      <c r="Q258" s="24"/>
      <c r="R258" s="29" t="str">
        <f>A23</f>
        <v>FLICKERS</v>
      </c>
    </row>
    <row r="259" spans="1:18" ht="13.5" thickBot="1">
      <c r="A259" s="26" t="str">
        <f>A19</f>
        <v>STRADIVARI</v>
      </c>
      <c r="B259" s="26" t="str">
        <f>A24</f>
        <v>ALFIERI TORINO</v>
      </c>
      <c r="C259" s="14"/>
      <c r="D259" s="27">
        <f>TurniDomenica!G20</f>
        <v>3</v>
      </c>
      <c r="E259" s="27">
        <f>TurniDomenica!H20</f>
        <v>1</v>
      </c>
      <c r="F259" s="28">
        <f>IF(D259&gt;E259,1,0)</f>
        <v>1</v>
      </c>
      <c r="G259" s="28">
        <f>IF(D259=E259,1,0)</f>
        <v>0</v>
      </c>
      <c r="H259" s="28">
        <f>IF(D259&lt;E259,1,0)</f>
        <v>0</v>
      </c>
      <c r="I259" s="14"/>
      <c r="J259" s="14"/>
      <c r="K259" s="14"/>
      <c r="L259" s="14"/>
      <c r="M259" s="24"/>
      <c r="N259" s="24"/>
      <c r="O259" s="24"/>
      <c r="P259" s="24"/>
      <c r="Q259" s="24"/>
      <c r="R259" s="29" t="str">
        <f>A21</f>
        <v>SERENISSIMA</v>
      </c>
    </row>
    <row r="260" spans="1:18" ht="13.5" thickBot="1">
      <c r="A260" s="26" t="str">
        <f>A23</f>
        <v>FLICKERS</v>
      </c>
      <c r="B260" s="26" t="str">
        <f>A21</f>
        <v>SERENISSIMA</v>
      </c>
      <c r="C260" s="14"/>
      <c r="D260" s="27">
        <f>TurniDomenica!G26</f>
        <v>1</v>
      </c>
      <c r="E260" s="27">
        <f>TurniDomenica!H26</f>
        <v>3</v>
      </c>
      <c r="F260" s="28">
        <f>IF(D260&gt;E260,1,0)</f>
        <v>0</v>
      </c>
      <c r="G260" s="28">
        <f>IF(D260=E260,1,0)</f>
        <v>0</v>
      </c>
      <c r="H260" s="28">
        <f>IF(D260&lt;E260,1,0)</f>
        <v>1</v>
      </c>
      <c r="I260" s="14"/>
      <c r="J260" s="14"/>
      <c r="K260" s="14"/>
      <c r="L260" s="14"/>
      <c r="M260" s="24"/>
      <c r="N260" s="24"/>
      <c r="O260" s="24"/>
      <c r="P260" s="24"/>
      <c r="Q260" s="24"/>
      <c r="R260" s="29" t="str">
        <f>A20</f>
        <v>DLF GORIZIA</v>
      </c>
    </row>
    <row r="261" spans="1:18" ht="13.5" thickBot="1">
      <c r="A261" s="48" t="str">
        <f>A22</f>
        <v>BULLDOGS</v>
      </c>
      <c r="B261" s="48" t="str">
        <f>A26</f>
        <v>CT CASTANO</v>
      </c>
      <c r="C261" s="14"/>
      <c r="D261" s="27">
        <f>TurniDomenica!G27</f>
        <v>2</v>
      </c>
      <c r="E261" s="27">
        <f>TurniDomenica!H27</f>
        <v>0</v>
      </c>
      <c r="F261" s="28">
        <f>IF(D261&gt;E261,1,0)</f>
        <v>1</v>
      </c>
      <c r="G261" s="28">
        <f>IF(D261=E261,1,0)</f>
        <v>0</v>
      </c>
      <c r="H261" s="28">
        <f>IF(D261&lt;E261,1,0)</f>
        <v>0</v>
      </c>
      <c r="I261" s="14"/>
      <c r="J261" s="14"/>
      <c r="K261" s="14"/>
      <c r="L261" s="14"/>
      <c r="M261" s="24"/>
      <c r="N261" s="24"/>
      <c r="O261" s="24"/>
      <c r="P261" s="24"/>
      <c r="Q261" s="24"/>
      <c r="R261" s="29" t="str">
        <f>A25</f>
        <v>CTS GENOVA</v>
      </c>
    </row>
    <row r="262" spans="1:18" ht="13.5" thickBot="1">
      <c r="A262" s="49" t="str">
        <f>A25</f>
        <v>CTS GENOVA</v>
      </c>
      <c r="B262" s="49" t="str">
        <f>A28</f>
        <v>SCORPIONS</v>
      </c>
      <c r="C262" s="14"/>
      <c r="D262" s="27">
        <f>TurniDomenica!G21</f>
        <v>4</v>
      </c>
      <c r="E262" s="27">
        <f>TurniDomenica!H21</f>
        <v>0</v>
      </c>
      <c r="F262" s="28">
        <f>IF(D262&gt;E262,1,0)</f>
        <v>1</v>
      </c>
      <c r="G262" s="28">
        <f>IF(D262=E262,1,0)</f>
        <v>0</v>
      </c>
      <c r="H262" s="28">
        <f>IF(D262&lt;E262,1,0)</f>
        <v>0</v>
      </c>
      <c r="I262" s="14"/>
      <c r="J262" s="14"/>
      <c r="K262" s="14"/>
      <c r="L262" s="14"/>
      <c r="M262" s="24"/>
      <c r="N262" s="24"/>
      <c r="O262" s="24"/>
      <c r="P262" s="24"/>
      <c r="Q262" s="24"/>
      <c r="R262" s="29" t="str">
        <f>A22</f>
        <v>BULLDOGS</v>
      </c>
    </row>
    <row r="263" spans="1:18" ht="12.75">
      <c r="A263" s="16"/>
      <c r="B263" s="16"/>
      <c r="C263" s="31"/>
      <c r="D263" s="31"/>
      <c r="E263" s="31"/>
      <c r="F263" s="28"/>
      <c r="G263" s="28"/>
      <c r="H263" s="28"/>
      <c r="I263" s="28"/>
      <c r="J263" s="28"/>
      <c r="K263" s="28"/>
      <c r="L263" s="28"/>
      <c r="M263" s="30"/>
      <c r="N263" s="30"/>
      <c r="O263" s="30"/>
      <c r="P263" s="30"/>
      <c r="Q263" s="30"/>
      <c r="R263" s="17"/>
    </row>
    <row r="264" spans="1:18" ht="13.5" thickBot="1">
      <c r="A264" s="12" t="s">
        <v>44</v>
      </c>
      <c r="B264" s="12"/>
      <c r="C264" s="14"/>
      <c r="D264" s="62" t="s">
        <v>42</v>
      </c>
      <c r="E264" s="62"/>
      <c r="F264" s="23"/>
      <c r="G264" s="23"/>
      <c r="H264" s="25"/>
      <c r="I264" s="14"/>
      <c r="J264" s="14"/>
      <c r="K264" s="14"/>
      <c r="L264" s="14"/>
      <c r="M264" s="14"/>
      <c r="N264" s="14"/>
      <c r="O264" s="14"/>
      <c r="P264" s="14"/>
      <c r="Q264" s="14"/>
      <c r="R264" s="25" t="s">
        <v>43</v>
      </c>
    </row>
    <row r="265" spans="1:18" ht="13.5" thickBot="1">
      <c r="A265" s="16" t="str">
        <f>A258</f>
        <v>DLF GORIZIA</v>
      </c>
      <c r="B265" s="16" t="str">
        <f>B258</f>
        <v>VITTORIO ALFIERI</v>
      </c>
      <c r="C265" s="32"/>
      <c r="D265" s="33">
        <f>SUM(F266:F269)</f>
        <v>4</v>
      </c>
      <c r="E265" s="33">
        <f>SUM(G266:G269)</f>
        <v>0</v>
      </c>
      <c r="F265" s="34"/>
      <c r="G265" s="35"/>
      <c r="H265" s="25"/>
      <c r="I265" s="14"/>
      <c r="J265" s="14"/>
      <c r="K265" s="14"/>
      <c r="L265" s="14"/>
      <c r="M265" s="14"/>
      <c r="N265" s="14"/>
      <c r="O265" s="14"/>
      <c r="P265" s="14"/>
      <c r="Q265" s="14"/>
      <c r="R265" s="36" t="str">
        <f>R258</f>
        <v>FLICKERS</v>
      </c>
    </row>
    <row r="266" spans="1:18" ht="12.75">
      <c r="A266" s="29" t="s">
        <v>128</v>
      </c>
      <c r="B266" s="29" t="s">
        <v>118</v>
      </c>
      <c r="C266" s="37"/>
      <c r="D266" s="38">
        <v>3</v>
      </c>
      <c r="E266" s="38">
        <v>1</v>
      </c>
      <c r="F266" s="39">
        <f>IF(D266&gt;E266,1,0)</f>
        <v>1</v>
      </c>
      <c r="G266" s="39">
        <f>IF(E266&gt;D266,1,0)</f>
        <v>0</v>
      </c>
      <c r="H266" s="25"/>
      <c r="I266" s="14"/>
      <c r="J266" s="14"/>
      <c r="K266" s="14"/>
      <c r="L266" s="14"/>
      <c r="M266" s="14"/>
      <c r="N266" s="14"/>
      <c r="O266" s="14"/>
      <c r="P266" s="14"/>
      <c r="Q266" s="14"/>
      <c r="R266" s="40" t="s">
        <v>101</v>
      </c>
    </row>
    <row r="267" spans="1:18" ht="12.75">
      <c r="A267" s="29" t="s">
        <v>129</v>
      </c>
      <c r="B267" s="29" t="s">
        <v>116</v>
      </c>
      <c r="C267" s="37"/>
      <c r="D267" s="38">
        <v>3</v>
      </c>
      <c r="E267" s="38">
        <v>1</v>
      </c>
      <c r="F267" s="39">
        <f>IF(D267&gt;E267,1,0)</f>
        <v>1</v>
      </c>
      <c r="G267" s="39">
        <f>IF(E267&gt;D267,1,0)</f>
        <v>0</v>
      </c>
      <c r="H267" s="25"/>
      <c r="I267" s="14"/>
      <c r="J267" s="14"/>
      <c r="K267" s="14"/>
      <c r="L267" s="14"/>
      <c r="M267" s="14"/>
      <c r="N267" s="14"/>
      <c r="O267" s="14"/>
      <c r="P267" s="14"/>
      <c r="Q267" s="14"/>
      <c r="R267" s="40" t="s">
        <v>192</v>
      </c>
    </row>
    <row r="268" spans="1:18" ht="12.75">
      <c r="A268" s="29" t="s">
        <v>130</v>
      </c>
      <c r="B268" s="29" t="s">
        <v>117</v>
      </c>
      <c r="C268" s="37"/>
      <c r="D268" s="38">
        <v>3</v>
      </c>
      <c r="E268" s="38">
        <v>2</v>
      </c>
      <c r="F268" s="39">
        <f>IF(D268&gt;E268,1,0)</f>
        <v>1</v>
      </c>
      <c r="G268" s="39">
        <f>IF(E268&gt;D268,1,0)</f>
        <v>0</v>
      </c>
      <c r="H268" s="25"/>
      <c r="I268" s="14"/>
      <c r="J268" s="14"/>
      <c r="K268" s="14"/>
      <c r="L268" s="14"/>
      <c r="M268" s="14"/>
      <c r="N268" s="14"/>
      <c r="O268" s="14"/>
      <c r="P268" s="14"/>
      <c r="Q268" s="14"/>
      <c r="R268" s="40" t="s">
        <v>105</v>
      </c>
    </row>
    <row r="269" spans="1:18" ht="12.75">
      <c r="A269" s="29" t="s">
        <v>131</v>
      </c>
      <c r="B269" s="29" t="s">
        <v>146</v>
      </c>
      <c r="C269" s="37"/>
      <c r="D269" s="38">
        <v>4</v>
      </c>
      <c r="E269" s="38">
        <v>0</v>
      </c>
      <c r="F269" s="39">
        <f>IF(D269&gt;E269,1,0)</f>
        <v>1</v>
      </c>
      <c r="G269" s="39">
        <f>IF(E269&gt;D269,1,0)</f>
        <v>0</v>
      </c>
      <c r="H269" s="25"/>
      <c r="I269" s="14"/>
      <c r="J269" s="14"/>
      <c r="K269" s="14"/>
      <c r="L269" s="14"/>
      <c r="M269" s="14"/>
      <c r="N269" s="14"/>
      <c r="O269" s="14"/>
      <c r="P269" s="14"/>
      <c r="Q269" s="14"/>
      <c r="R269" s="40" t="s">
        <v>154</v>
      </c>
    </row>
    <row r="270" spans="1:18" ht="12.75">
      <c r="A270" s="17"/>
      <c r="B270" s="17"/>
      <c r="C270" s="37"/>
      <c r="D270" s="38">
        <f>SUM(D266+D267+D268+D269)</f>
        <v>13</v>
      </c>
      <c r="E270" s="38">
        <f>SUM(E266+E267+E268+E269)</f>
        <v>4</v>
      </c>
      <c r="F270" s="39">
        <f>IF(D270&lt;&gt;E270,IF(D270&gt;E270,1,0),IF(H270&gt;I270,1,0))</f>
        <v>1</v>
      </c>
      <c r="G270" s="39">
        <f>IF(D270&lt;&gt;E270,IF(E270&gt;D270,1,0),IF(I270&gt;H270,1,0))</f>
        <v>0</v>
      </c>
      <c r="H270" s="25"/>
      <c r="I270" s="14"/>
      <c r="J270" s="14"/>
      <c r="K270" s="14"/>
      <c r="L270" s="14"/>
      <c r="M270" s="14"/>
      <c r="N270" s="14"/>
      <c r="O270" s="14"/>
      <c r="P270" s="14"/>
      <c r="Q270" s="14"/>
      <c r="R270" s="25"/>
    </row>
    <row r="271" spans="1:18" ht="13.5" thickBot="1">
      <c r="A271" s="17"/>
      <c r="B271" s="17"/>
      <c r="C271" s="37"/>
      <c r="D271" s="37"/>
      <c r="E271" s="37"/>
      <c r="F271" s="39"/>
      <c r="G271" s="39"/>
      <c r="H271" s="25"/>
      <c r="I271" s="14"/>
      <c r="J271" s="14"/>
      <c r="K271" s="14"/>
      <c r="L271" s="14"/>
      <c r="M271" s="14"/>
      <c r="N271" s="14"/>
      <c r="O271" s="14"/>
      <c r="P271" s="14"/>
      <c r="Q271" s="14"/>
      <c r="R271" s="25"/>
    </row>
    <row r="272" spans="1:18" ht="13.5" thickBot="1">
      <c r="A272" s="16" t="str">
        <f>A259</f>
        <v>STRADIVARI</v>
      </c>
      <c r="B272" s="16" t="str">
        <f>B259</f>
        <v>ALFIERI TORINO</v>
      </c>
      <c r="C272" s="32"/>
      <c r="D272" s="33">
        <f>SUM(F273:F276)</f>
        <v>3</v>
      </c>
      <c r="E272" s="33">
        <f>SUM(G273:G276)</f>
        <v>1</v>
      </c>
      <c r="F272" s="34"/>
      <c r="G272" s="35"/>
      <c r="H272" s="25"/>
      <c r="I272" s="14"/>
      <c r="J272" s="14"/>
      <c r="K272" s="14"/>
      <c r="L272" s="14"/>
      <c r="M272" s="14"/>
      <c r="N272" s="14"/>
      <c r="O272" s="14"/>
      <c r="P272" s="14"/>
      <c r="Q272" s="14"/>
      <c r="R272" s="36" t="str">
        <f>R259</f>
        <v>SERENISSIMA</v>
      </c>
    </row>
    <row r="273" spans="1:18" ht="12.75">
      <c r="A273" s="29" t="s">
        <v>90</v>
      </c>
      <c r="B273" s="29" t="s">
        <v>193</v>
      </c>
      <c r="C273" s="37"/>
      <c r="D273" s="38">
        <v>4</v>
      </c>
      <c r="E273" s="38">
        <v>1</v>
      </c>
      <c r="F273" s="39">
        <f>IF(D273&gt;E273,1,0)</f>
        <v>1</v>
      </c>
      <c r="G273" s="39">
        <f>IF(E273&gt;D273,1,0)</f>
        <v>0</v>
      </c>
      <c r="H273" s="25"/>
      <c r="I273" s="14"/>
      <c r="J273" s="14"/>
      <c r="K273" s="14"/>
      <c r="L273" s="14"/>
      <c r="M273" s="14"/>
      <c r="N273" s="14"/>
      <c r="O273" s="14"/>
      <c r="P273" s="14"/>
      <c r="Q273" s="14"/>
      <c r="R273" s="40" t="s">
        <v>113</v>
      </c>
    </row>
    <row r="274" spans="1:18" ht="12.75">
      <c r="A274" s="29" t="s">
        <v>89</v>
      </c>
      <c r="B274" s="29" t="s">
        <v>194</v>
      </c>
      <c r="C274" s="37"/>
      <c r="D274" s="38">
        <v>4</v>
      </c>
      <c r="E274" s="38">
        <v>1</v>
      </c>
      <c r="F274" s="39">
        <f>IF(D274&gt;E274,1,0)</f>
        <v>1</v>
      </c>
      <c r="G274" s="39">
        <f>IF(E274&gt;D274,1,0)</f>
        <v>0</v>
      </c>
      <c r="H274" s="25"/>
      <c r="I274" s="14"/>
      <c r="J274" s="14"/>
      <c r="K274" s="14"/>
      <c r="L274" s="14"/>
      <c r="M274" s="14"/>
      <c r="N274" s="14"/>
      <c r="O274" s="14"/>
      <c r="P274" s="14"/>
      <c r="Q274" s="14"/>
      <c r="R274" s="40" t="s">
        <v>109</v>
      </c>
    </row>
    <row r="275" spans="1:18" ht="12.75">
      <c r="A275" s="29" t="s">
        <v>88</v>
      </c>
      <c r="B275" s="29" t="s">
        <v>95</v>
      </c>
      <c r="C275" s="37"/>
      <c r="D275" s="38">
        <v>1</v>
      </c>
      <c r="E275" s="38">
        <v>2</v>
      </c>
      <c r="F275" s="39">
        <f>IF(D275&gt;E275,1,0)</f>
        <v>0</v>
      </c>
      <c r="G275" s="39">
        <f>IF(E275&gt;D275,1,0)</f>
        <v>1</v>
      </c>
      <c r="H275" s="25"/>
      <c r="I275" s="14"/>
      <c r="J275" s="14"/>
      <c r="K275" s="14"/>
      <c r="L275" s="14"/>
      <c r="M275" s="14"/>
      <c r="N275" s="14"/>
      <c r="O275" s="14"/>
      <c r="P275" s="14"/>
      <c r="Q275" s="14"/>
      <c r="R275" s="40" t="s">
        <v>156</v>
      </c>
    </row>
    <row r="276" spans="1:18" ht="12.75">
      <c r="A276" s="29" t="s">
        <v>136</v>
      </c>
      <c r="B276" s="29" t="s">
        <v>125</v>
      </c>
      <c r="C276" s="37"/>
      <c r="D276" s="38">
        <v>4</v>
      </c>
      <c r="E276" s="38">
        <v>3</v>
      </c>
      <c r="F276" s="39">
        <f>IF(D276&gt;E276,1,0)</f>
        <v>1</v>
      </c>
      <c r="G276" s="39">
        <f>IF(E276&gt;D276,1,0)</f>
        <v>0</v>
      </c>
      <c r="H276" s="25"/>
      <c r="I276" s="14"/>
      <c r="J276" s="14"/>
      <c r="K276" s="14"/>
      <c r="L276" s="14"/>
      <c r="M276" s="14"/>
      <c r="N276" s="14"/>
      <c r="O276" s="14"/>
      <c r="P276" s="14"/>
      <c r="Q276" s="14"/>
      <c r="R276" s="40" t="s">
        <v>107</v>
      </c>
    </row>
    <row r="277" spans="1:18" ht="12.75">
      <c r="A277" s="16"/>
      <c r="B277" s="17"/>
      <c r="C277" s="37"/>
      <c r="D277" s="38">
        <f>SUM(D273+D274+D275+D276)</f>
        <v>13</v>
      </c>
      <c r="E277" s="38">
        <f>SUM(E273+E274+E275+E276)</f>
        <v>7</v>
      </c>
      <c r="F277" s="39">
        <f>IF(D277&lt;&gt;E277,IF(D277&gt;E277,1,0),IF(H277&gt;I277,1,0))</f>
        <v>1</v>
      </c>
      <c r="G277" s="39">
        <f>IF(D277&lt;&gt;E277,IF(E277&gt;D277,1,0),IF(I277&gt;H277,1,0))</f>
        <v>0</v>
      </c>
      <c r="H277" s="25"/>
      <c r="I277" s="14"/>
      <c r="J277" s="14"/>
      <c r="K277" s="14"/>
      <c r="L277" s="14"/>
      <c r="M277" s="14"/>
      <c r="N277" s="14"/>
      <c r="O277" s="14"/>
      <c r="P277" s="14"/>
      <c r="Q277" s="14"/>
      <c r="R277" s="25"/>
    </row>
    <row r="278" spans="1:18" ht="13.5" thickBot="1">
      <c r="A278" s="17"/>
      <c r="B278" s="17"/>
      <c r="C278" s="37"/>
      <c r="D278" s="37"/>
      <c r="E278" s="37"/>
      <c r="F278" s="39"/>
      <c r="G278" s="39"/>
      <c r="H278" s="25"/>
      <c r="I278" s="14"/>
      <c r="J278" s="14"/>
      <c r="K278" s="14"/>
      <c r="L278" s="14"/>
      <c r="M278" s="14"/>
      <c r="N278" s="14"/>
      <c r="O278" s="14"/>
      <c r="P278" s="14"/>
      <c r="Q278" s="14"/>
      <c r="R278" s="25"/>
    </row>
    <row r="279" spans="1:18" ht="13.5" thickBot="1">
      <c r="A279" s="16" t="str">
        <f>A260</f>
        <v>FLICKERS</v>
      </c>
      <c r="B279" s="16" t="str">
        <f>B260</f>
        <v>SERENISSIMA</v>
      </c>
      <c r="C279" s="32"/>
      <c r="D279" s="33">
        <f>SUM(F280:F283)</f>
        <v>1</v>
      </c>
      <c r="E279" s="33">
        <f>SUM(G280:G283)</f>
        <v>3</v>
      </c>
      <c r="F279" s="34"/>
      <c r="G279" s="35"/>
      <c r="H279" s="25"/>
      <c r="I279" s="14"/>
      <c r="J279" s="14"/>
      <c r="K279" s="14"/>
      <c r="L279" s="14"/>
      <c r="M279" s="14"/>
      <c r="N279" s="14"/>
      <c r="O279" s="14"/>
      <c r="P279" s="14"/>
      <c r="Q279" s="14"/>
      <c r="R279" s="36" t="str">
        <f>R260</f>
        <v>DLF GORIZIA</v>
      </c>
    </row>
    <row r="280" spans="1:18" ht="12.75">
      <c r="A280" s="29" t="s">
        <v>105</v>
      </c>
      <c r="B280" s="29" t="s">
        <v>111</v>
      </c>
      <c r="C280" s="37"/>
      <c r="D280" s="38">
        <v>0</v>
      </c>
      <c r="E280" s="38">
        <v>4</v>
      </c>
      <c r="F280" s="39">
        <f>IF(D280&gt;E280,1,0)</f>
        <v>0</v>
      </c>
      <c r="G280" s="39">
        <f>IF(E280&gt;D280,1,0)</f>
        <v>1</v>
      </c>
      <c r="H280" s="25"/>
      <c r="I280" s="14"/>
      <c r="J280" s="14"/>
      <c r="K280" s="14"/>
      <c r="L280" s="14"/>
      <c r="M280" s="14"/>
      <c r="N280" s="14"/>
      <c r="O280" s="14"/>
      <c r="P280" s="14"/>
      <c r="Q280" s="14"/>
      <c r="R280" s="40" t="s">
        <v>129</v>
      </c>
    </row>
    <row r="281" spans="1:18" ht="12.75">
      <c r="A281" s="29" t="s">
        <v>101</v>
      </c>
      <c r="B281" s="29" t="s">
        <v>109</v>
      </c>
      <c r="C281" s="37"/>
      <c r="D281" s="38">
        <v>1</v>
      </c>
      <c r="E281" s="38">
        <v>4</v>
      </c>
      <c r="F281" s="39">
        <f>IF(D281&gt;E281,1,0)</f>
        <v>0</v>
      </c>
      <c r="G281" s="39">
        <f>IF(E281&gt;D281,1,0)</f>
        <v>1</v>
      </c>
      <c r="H281" s="25"/>
      <c r="I281" s="14"/>
      <c r="J281" s="14"/>
      <c r="K281" s="14"/>
      <c r="L281" s="14"/>
      <c r="M281" s="14"/>
      <c r="N281" s="14"/>
      <c r="O281" s="14"/>
      <c r="P281" s="14"/>
      <c r="Q281" s="14"/>
      <c r="R281" s="40" t="s">
        <v>128</v>
      </c>
    </row>
    <row r="282" spans="1:18" ht="12.75">
      <c r="A282" s="29" t="s">
        <v>103</v>
      </c>
      <c r="B282" s="29" t="s">
        <v>113</v>
      </c>
      <c r="C282" s="37"/>
      <c r="D282" s="38">
        <v>1</v>
      </c>
      <c r="E282" s="38">
        <v>0</v>
      </c>
      <c r="F282" s="39">
        <f>IF(D282&gt;E282,1,0)</f>
        <v>1</v>
      </c>
      <c r="G282" s="39">
        <f>IF(E282&gt;D282,1,0)</f>
        <v>0</v>
      </c>
      <c r="H282" s="25"/>
      <c r="I282" s="14"/>
      <c r="J282" s="14"/>
      <c r="K282" s="14"/>
      <c r="L282" s="14"/>
      <c r="M282" s="14"/>
      <c r="N282" s="14"/>
      <c r="O282" s="14"/>
      <c r="P282" s="14"/>
      <c r="Q282" s="14"/>
      <c r="R282" s="40" t="s">
        <v>199</v>
      </c>
    </row>
    <row r="283" spans="1:18" ht="12.75">
      <c r="A283" s="29" t="s">
        <v>198</v>
      </c>
      <c r="B283" s="29" t="s">
        <v>107</v>
      </c>
      <c r="C283" s="37"/>
      <c r="D283" s="38">
        <v>0</v>
      </c>
      <c r="E283" s="38">
        <v>4</v>
      </c>
      <c r="F283" s="39">
        <f>IF(D283&gt;E283,1,0)</f>
        <v>0</v>
      </c>
      <c r="G283" s="39">
        <f>IF(E283&gt;D283,1,0)</f>
        <v>1</v>
      </c>
      <c r="H283" s="25"/>
      <c r="I283" s="14"/>
      <c r="J283" s="14"/>
      <c r="K283" s="14"/>
      <c r="L283" s="14"/>
      <c r="M283" s="14"/>
      <c r="N283" s="14"/>
      <c r="O283" s="14"/>
      <c r="P283" s="14"/>
      <c r="Q283" s="14"/>
      <c r="R283" s="40" t="s">
        <v>152</v>
      </c>
    </row>
    <row r="284" spans="1:18" ht="12.75">
      <c r="A284" s="17"/>
      <c r="B284" s="17"/>
      <c r="C284" s="37"/>
      <c r="D284" s="38">
        <f>SUM(D280+D281+D282+D283)</f>
        <v>2</v>
      </c>
      <c r="E284" s="38">
        <f>SUM(E280+E281+E282+E283)</f>
        <v>12</v>
      </c>
      <c r="F284" s="39">
        <f>IF(D284&lt;&gt;E284,IF(D284&gt;E284,1,0),IF(H284&gt;I284,1,0))</f>
        <v>0</v>
      </c>
      <c r="G284" s="39">
        <f>IF(D284&lt;&gt;E284,IF(E284&gt;D284,1,0),IF(I284&gt;H284,1,0))</f>
        <v>1</v>
      </c>
      <c r="H284" s="25"/>
      <c r="I284" s="14"/>
      <c r="J284" s="14"/>
      <c r="K284" s="14"/>
      <c r="L284" s="14"/>
      <c r="M284" s="14"/>
      <c r="N284" s="14"/>
      <c r="O284" s="14"/>
      <c r="P284" s="14"/>
      <c r="Q284" s="14"/>
      <c r="R284" s="25"/>
    </row>
    <row r="285" spans="1:18" ht="13.5" thickBot="1">
      <c r="A285" s="17"/>
      <c r="B285" s="17"/>
      <c r="C285" s="37"/>
      <c r="D285" s="37"/>
      <c r="E285" s="37"/>
      <c r="F285" s="39"/>
      <c r="G285" s="39"/>
      <c r="H285" s="25"/>
      <c r="I285" s="14"/>
      <c r="J285" s="14"/>
      <c r="K285" s="14"/>
      <c r="L285" s="14"/>
      <c r="M285" s="14"/>
      <c r="N285" s="14"/>
      <c r="O285" s="14"/>
      <c r="P285" s="14"/>
      <c r="Q285" s="14"/>
      <c r="R285" s="25"/>
    </row>
    <row r="286" spans="1:18" ht="13.5" thickBot="1">
      <c r="A286" s="16" t="str">
        <f>A261</f>
        <v>BULLDOGS</v>
      </c>
      <c r="B286" s="16" t="str">
        <f>B261</f>
        <v>CT CASTANO</v>
      </c>
      <c r="C286" s="32"/>
      <c r="D286" s="33">
        <f>SUM(F287:F290)</f>
        <v>2</v>
      </c>
      <c r="E286" s="33">
        <f>SUM(G287:G290)</f>
        <v>0</v>
      </c>
      <c r="F286" s="34"/>
      <c r="G286" s="35"/>
      <c r="H286" s="35"/>
      <c r="I286" s="32"/>
      <c r="J286" s="32"/>
      <c r="K286" s="32"/>
      <c r="L286" s="32"/>
      <c r="M286" s="32"/>
      <c r="N286" s="32"/>
      <c r="O286" s="32"/>
      <c r="P286" s="32"/>
      <c r="Q286" s="32"/>
      <c r="R286" s="36" t="str">
        <f>R261</f>
        <v>CTS GENOVA</v>
      </c>
    </row>
    <row r="287" spans="1:18" ht="12.75">
      <c r="A287" s="29" t="s">
        <v>151</v>
      </c>
      <c r="B287" s="29" t="s">
        <v>191</v>
      </c>
      <c r="C287" s="37"/>
      <c r="D287" s="38">
        <v>4</v>
      </c>
      <c r="E287" s="38">
        <v>3</v>
      </c>
      <c r="F287" s="39">
        <f>IF(D287&gt;E287,1,0)</f>
        <v>1</v>
      </c>
      <c r="G287" s="39">
        <f>IF(E287&gt;D287,1,0)</f>
        <v>0</v>
      </c>
      <c r="H287" s="42"/>
      <c r="I287" s="37"/>
      <c r="J287" s="37"/>
      <c r="K287" s="37"/>
      <c r="L287" s="37"/>
      <c r="M287" s="37"/>
      <c r="N287" s="37"/>
      <c r="O287" s="37"/>
      <c r="P287" s="37"/>
      <c r="Q287" s="37"/>
      <c r="R287" s="43" t="s">
        <v>106</v>
      </c>
    </row>
    <row r="288" spans="1:18" ht="12.75">
      <c r="A288" s="29" t="s">
        <v>110</v>
      </c>
      <c r="B288" s="29" t="s">
        <v>133</v>
      </c>
      <c r="C288" s="37"/>
      <c r="D288" s="38">
        <v>5</v>
      </c>
      <c r="E288" s="38">
        <v>0</v>
      </c>
      <c r="F288" s="39">
        <f>IF(D288&gt;E288,1,0)</f>
        <v>1</v>
      </c>
      <c r="G288" s="39">
        <f>IF(E288&gt;D288,1,0)</f>
        <v>0</v>
      </c>
      <c r="H288" s="42"/>
      <c r="I288" s="37"/>
      <c r="J288" s="37"/>
      <c r="K288" s="37"/>
      <c r="L288" s="37"/>
      <c r="M288" s="37"/>
      <c r="N288" s="37"/>
      <c r="O288" s="37"/>
      <c r="P288" s="37"/>
      <c r="Q288" s="37"/>
      <c r="R288" s="43" t="s">
        <v>148</v>
      </c>
    </row>
    <row r="289" spans="1:18" ht="12.75">
      <c r="A289" s="29" t="s">
        <v>108</v>
      </c>
      <c r="B289" s="29" t="s">
        <v>200</v>
      </c>
      <c r="C289" s="37"/>
      <c r="D289" s="38">
        <v>1</v>
      </c>
      <c r="E289" s="38">
        <v>1</v>
      </c>
      <c r="F289" s="39">
        <f>IF(D289&gt;E289,1,0)</f>
        <v>0</v>
      </c>
      <c r="G289" s="39">
        <f>IF(E289&gt;D289,1,0)</f>
        <v>0</v>
      </c>
      <c r="H289" s="42"/>
      <c r="I289" s="37"/>
      <c r="J289" s="37"/>
      <c r="K289" s="37"/>
      <c r="L289" s="37"/>
      <c r="M289" s="37"/>
      <c r="N289" s="37"/>
      <c r="O289" s="37"/>
      <c r="P289" s="37"/>
      <c r="Q289" s="37"/>
      <c r="R289" s="43" t="s">
        <v>202</v>
      </c>
    </row>
    <row r="290" spans="1:18" ht="12.75">
      <c r="A290" s="29" t="s">
        <v>197</v>
      </c>
      <c r="B290" s="29" t="s">
        <v>201</v>
      </c>
      <c r="C290" s="37"/>
      <c r="D290" s="38">
        <v>1</v>
      </c>
      <c r="E290" s="38">
        <v>1</v>
      </c>
      <c r="F290" s="39">
        <f>IF(D290&gt;E290,1,0)</f>
        <v>0</v>
      </c>
      <c r="G290" s="39">
        <f>IF(E290&gt;D290,1,0)</f>
        <v>0</v>
      </c>
      <c r="H290" s="42"/>
      <c r="I290" s="37"/>
      <c r="J290" s="37"/>
      <c r="K290" s="37"/>
      <c r="L290" s="37"/>
      <c r="M290" s="37"/>
      <c r="N290" s="37"/>
      <c r="O290" s="37"/>
      <c r="P290" s="37"/>
      <c r="Q290" s="37"/>
      <c r="R290" s="43" t="s">
        <v>104</v>
      </c>
    </row>
    <row r="291" spans="1:18" ht="12.75">
      <c r="A291" s="17"/>
      <c r="B291" s="17"/>
      <c r="C291" s="37"/>
      <c r="D291" s="38">
        <f>SUM(D287+D288+D289+D290)</f>
        <v>11</v>
      </c>
      <c r="E291" s="38">
        <f>SUM(E287+E288+E289+E290)</f>
        <v>5</v>
      </c>
      <c r="F291" s="39">
        <f>IF(D291&lt;&gt;E291,IF(D291&gt;E291,1,0),IF(H291&gt;I291,1,0))</f>
        <v>1</v>
      </c>
      <c r="G291" s="39">
        <f>IF(D291&lt;&gt;E291,IF(E291&gt;D291,1,0),IF(I291&gt;H291,1,0))</f>
        <v>0</v>
      </c>
      <c r="H291" s="42"/>
      <c r="I291" s="37"/>
      <c r="J291" s="37"/>
      <c r="K291" s="37"/>
      <c r="L291" s="37"/>
      <c r="M291" s="37"/>
      <c r="N291" s="37"/>
      <c r="O291" s="37"/>
      <c r="P291" s="37"/>
      <c r="Q291" s="37"/>
      <c r="R291" s="17"/>
    </row>
    <row r="292" spans="1:18" ht="13.5" thickBot="1">
      <c r="A292" s="17"/>
      <c r="B292" s="17"/>
      <c r="C292" s="37"/>
      <c r="D292" s="37"/>
      <c r="E292" s="37"/>
      <c r="F292" s="39"/>
      <c r="G292" s="39"/>
      <c r="H292" s="42"/>
      <c r="I292" s="37"/>
      <c r="J292" s="37"/>
      <c r="K292" s="37"/>
      <c r="L292" s="37"/>
      <c r="M292" s="37"/>
      <c r="N292" s="37"/>
      <c r="O292" s="37"/>
      <c r="P292" s="37"/>
      <c r="Q292" s="37"/>
      <c r="R292" s="17"/>
    </row>
    <row r="293" spans="1:18" ht="13.5" thickBot="1">
      <c r="A293" s="16" t="str">
        <f>A262</f>
        <v>CTS GENOVA</v>
      </c>
      <c r="B293" s="16" t="str">
        <f>B262</f>
        <v>SCORPIONS</v>
      </c>
      <c r="C293" s="32"/>
      <c r="D293" s="33">
        <f>SUM(F294:F297)</f>
        <v>4</v>
      </c>
      <c r="E293" s="33">
        <f>SUM(G294:G297)</f>
        <v>0</v>
      </c>
      <c r="F293" s="34"/>
      <c r="G293" s="35"/>
      <c r="H293" s="35"/>
      <c r="I293" s="32"/>
      <c r="J293" s="32"/>
      <c r="K293" s="32"/>
      <c r="L293" s="32"/>
      <c r="M293" s="32"/>
      <c r="N293" s="32"/>
      <c r="O293" s="32"/>
      <c r="P293" s="32"/>
      <c r="Q293" s="32"/>
      <c r="R293" s="36" t="str">
        <f>R262</f>
        <v>BULLDOGS</v>
      </c>
    </row>
    <row r="294" spans="1:18" ht="12.75">
      <c r="A294" s="29" t="s">
        <v>148</v>
      </c>
      <c r="B294" s="29" t="s">
        <v>119</v>
      </c>
      <c r="C294" s="37"/>
      <c r="D294" s="38">
        <v>3</v>
      </c>
      <c r="E294" s="38">
        <v>0</v>
      </c>
      <c r="F294" s="39">
        <f>IF(D294&gt;E294,1,0)</f>
        <v>1</v>
      </c>
      <c r="G294" s="39">
        <f>IF(E294&gt;D294,1,0)</f>
        <v>0</v>
      </c>
      <c r="H294" s="42"/>
      <c r="I294" s="37"/>
      <c r="J294" s="37"/>
      <c r="K294" s="37"/>
      <c r="L294" s="37"/>
      <c r="M294" s="37"/>
      <c r="N294" s="37"/>
      <c r="O294" s="37"/>
      <c r="P294" s="37"/>
      <c r="Q294" s="37"/>
      <c r="R294" s="43" t="s">
        <v>197</v>
      </c>
    </row>
    <row r="295" spans="1:18" ht="12.75">
      <c r="A295" s="29" t="s">
        <v>195</v>
      </c>
      <c r="B295" s="29" t="s">
        <v>120</v>
      </c>
      <c r="C295" s="37"/>
      <c r="D295" s="38">
        <v>5</v>
      </c>
      <c r="E295" s="38">
        <v>0</v>
      </c>
      <c r="F295" s="39">
        <f>IF(D295&gt;E295,1,0)</f>
        <v>1</v>
      </c>
      <c r="G295" s="39">
        <f>IF(E295&gt;D295,1,0)</f>
        <v>0</v>
      </c>
      <c r="H295" s="42"/>
      <c r="I295" s="37"/>
      <c r="J295" s="37"/>
      <c r="K295" s="37"/>
      <c r="L295" s="37"/>
      <c r="M295" s="37"/>
      <c r="N295" s="37"/>
      <c r="O295" s="37"/>
      <c r="P295" s="37"/>
      <c r="Q295" s="37"/>
      <c r="R295" s="43" t="s">
        <v>108</v>
      </c>
    </row>
    <row r="296" spans="1:18" ht="12.75">
      <c r="A296" s="29" t="s">
        <v>106</v>
      </c>
      <c r="B296" s="29" t="s">
        <v>121</v>
      </c>
      <c r="C296" s="37"/>
      <c r="D296" s="38">
        <v>6</v>
      </c>
      <c r="E296" s="38">
        <v>0</v>
      </c>
      <c r="F296" s="39">
        <f>IF(D296&gt;E296,1,0)</f>
        <v>1</v>
      </c>
      <c r="G296" s="39">
        <f>IF(E296&gt;D296,1,0)</f>
        <v>0</v>
      </c>
      <c r="H296" s="42"/>
      <c r="I296" s="37"/>
      <c r="J296" s="37"/>
      <c r="K296" s="37"/>
      <c r="L296" s="37"/>
      <c r="M296" s="37"/>
      <c r="N296" s="37"/>
      <c r="O296" s="37"/>
      <c r="P296" s="37"/>
      <c r="Q296" s="37"/>
      <c r="R296" s="43" t="s">
        <v>151</v>
      </c>
    </row>
    <row r="297" spans="1:18" ht="12.75">
      <c r="A297" s="29" t="s">
        <v>102</v>
      </c>
      <c r="B297" s="29" t="s">
        <v>196</v>
      </c>
      <c r="C297" s="37"/>
      <c r="D297" s="38">
        <v>6</v>
      </c>
      <c r="E297" s="38">
        <v>0</v>
      </c>
      <c r="F297" s="39">
        <f>IF(D297&gt;E297,1,0)</f>
        <v>1</v>
      </c>
      <c r="G297" s="39">
        <f>IF(E297&gt;D297,1,0)</f>
        <v>0</v>
      </c>
      <c r="H297" s="42"/>
      <c r="I297" s="37"/>
      <c r="J297" s="37"/>
      <c r="K297" s="37"/>
      <c r="L297" s="37"/>
      <c r="M297" s="37"/>
      <c r="N297" s="37"/>
      <c r="O297" s="37"/>
      <c r="P297" s="37"/>
      <c r="Q297" s="37"/>
      <c r="R297" s="43" t="s">
        <v>169</v>
      </c>
    </row>
    <row r="298" spans="1:18" ht="12.75">
      <c r="A298" s="17"/>
      <c r="B298" s="17"/>
      <c r="C298" s="37"/>
      <c r="D298" s="38">
        <f>SUM(D294+D295+D296+D297)</f>
        <v>20</v>
      </c>
      <c r="E298" s="38">
        <f>SUM(E294+E295+E296+E297)</f>
        <v>0</v>
      </c>
      <c r="F298" s="39">
        <f>IF(D298&lt;&gt;E298,IF(D298&gt;E298,1,0),IF(H298&gt;I298,1,0))</f>
        <v>1</v>
      </c>
      <c r="G298" s="39">
        <f>IF(D298&lt;&gt;E298,IF(E298&gt;D298,1,0),IF(I298&gt;H298,1,0))</f>
        <v>0</v>
      </c>
      <c r="H298" s="42"/>
      <c r="I298" s="37"/>
      <c r="J298" s="37"/>
      <c r="K298" s="37"/>
      <c r="L298" s="37"/>
      <c r="M298" s="37"/>
      <c r="N298" s="37"/>
      <c r="O298" s="37"/>
      <c r="P298" s="37"/>
      <c r="Q298" s="37"/>
      <c r="R298" s="17"/>
    </row>
    <row r="300" spans="1:19" ht="12.75" customHeight="1">
      <c r="A300" s="63" t="s">
        <v>50</v>
      </c>
      <c r="B300" s="63"/>
      <c r="C300" s="63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</row>
    <row r="301" spans="1:19" ht="12.75" customHeight="1">
      <c r="A301" s="63"/>
      <c r="B301" s="63"/>
      <c r="C301" s="63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</row>
    <row r="302" spans="1:18" ht="13.5" thickBot="1">
      <c r="A302" s="12" t="s">
        <v>41</v>
      </c>
      <c r="B302" s="12"/>
      <c r="C302" s="14"/>
      <c r="D302" s="62" t="s">
        <v>42</v>
      </c>
      <c r="E302" s="62"/>
      <c r="F302" s="22"/>
      <c r="G302" s="23"/>
      <c r="H302" s="22"/>
      <c r="I302" s="14"/>
      <c r="J302" s="14"/>
      <c r="K302" s="14"/>
      <c r="L302" s="14"/>
      <c r="M302" s="24"/>
      <c r="N302" s="24"/>
      <c r="O302" s="24"/>
      <c r="P302" s="24"/>
      <c r="Q302" s="24"/>
      <c r="R302" s="25" t="s">
        <v>43</v>
      </c>
    </row>
    <row r="303" spans="1:18" ht="13.5" thickBot="1">
      <c r="A303" s="26" t="str">
        <f>A20</f>
        <v>DLF GORIZIA</v>
      </c>
      <c r="B303" s="26" t="str">
        <f>A22</f>
        <v>BULLDOGS</v>
      </c>
      <c r="C303" s="14"/>
      <c r="D303" s="27">
        <f>TurniDomenica!G38</f>
        <v>1</v>
      </c>
      <c r="E303" s="27">
        <f>TurniDomenica!H38</f>
        <v>3</v>
      </c>
      <c r="F303" s="28">
        <f>IF(D303&gt;E303,1,0)</f>
        <v>0</v>
      </c>
      <c r="G303" s="28">
        <f>IF(D303=E303,1,0)</f>
        <v>0</v>
      </c>
      <c r="H303" s="28">
        <f>IF(D303&lt;E303,1,0)</f>
        <v>1</v>
      </c>
      <c r="I303" s="14"/>
      <c r="J303" s="14"/>
      <c r="K303" s="14"/>
      <c r="L303" s="14"/>
      <c r="M303" s="24"/>
      <c r="N303" s="24"/>
      <c r="O303" s="24"/>
      <c r="P303" s="24"/>
      <c r="Q303" s="24"/>
      <c r="R303" s="29" t="str">
        <f>A24</f>
        <v>ALFIERI TORINO</v>
      </c>
    </row>
    <row r="304" spans="1:18" ht="13.5" thickBot="1">
      <c r="A304" s="26" t="str">
        <f>A19</f>
        <v>STRADIVARI</v>
      </c>
      <c r="B304" s="26" t="str">
        <f>A27</f>
        <v>VITTORIO ALFIERI</v>
      </c>
      <c r="C304" s="14"/>
      <c r="D304" s="27">
        <f>TurniDomenica!G32</f>
        <v>1</v>
      </c>
      <c r="E304" s="27">
        <f>TurniDomenica!H32</f>
        <v>1</v>
      </c>
      <c r="F304" s="28">
        <f>IF(D304&gt;E304,1,0)</f>
        <v>0</v>
      </c>
      <c r="G304" s="28">
        <f>IF(D304=E304,1,0)</f>
        <v>1</v>
      </c>
      <c r="H304" s="28">
        <f>IF(D304&lt;E304,1,0)</f>
        <v>0</v>
      </c>
      <c r="I304" s="14"/>
      <c r="J304" s="14"/>
      <c r="K304" s="14"/>
      <c r="L304" s="14"/>
      <c r="M304" s="24"/>
      <c r="N304" s="24"/>
      <c r="O304" s="24"/>
      <c r="P304" s="24"/>
      <c r="Q304" s="24"/>
      <c r="R304" s="29" t="str">
        <f>A26</f>
        <v>CT CASTANO</v>
      </c>
    </row>
    <row r="305" spans="1:18" ht="13.5" thickBot="1">
      <c r="A305" s="26" t="str">
        <f>A23</f>
        <v>FLICKERS</v>
      </c>
      <c r="B305" s="26" t="str">
        <f>A24</f>
        <v>ALFIERI TORINO</v>
      </c>
      <c r="C305" s="14"/>
      <c r="D305" s="27">
        <f>TurniDomenica!G33</f>
        <v>4</v>
      </c>
      <c r="E305" s="27">
        <f>TurniDomenica!H33</f>
        <v>0</v>
      </c>
      <c r="F305" s="28">
        <f>IF(D305&gt;E305,1,0)</f>
        <v>1</v>
      </c>
      <c r="G305" s="28">
        <f>IF(D305=E305,1,0)</f>
        <v>0</v>
      </c>
      <c r="H305" s="28">
        <f>IF(D305&lt;E305,1,0)</f>
        <v>0</v>
      </c>
      <c r="I305" s="14"/>
      <c r="J305" s="14"/>
      <c r="K305" s="14"/>
      <c r="L305" s="14"/>
      <c r="M305" s="24"/>
      <c r="N305" s="24"/>
      <c r="O305" s="24"/>
      <c r="P305" s="24"/>
      <c r="Q305" s="24"/>
      <c r="R305" s="29" t="str">
        <f>A28</f>
        <v>SCORPIONS</v>
      </c>
    </row>
    <row r="306" spans="1:18" ht="13.5" thickBot="1">
      <c r="A306" s="48" t="str">
        <f>A25</f>
        <v>CTS GENOVA</v>
      </c>
      <c r="B306" s="48" t="str">
        <f>A26</f>
        <v>CT CASTANO</v>
      </c>
      <c r="C306" s="14"/>
      <c r="D306" s="27">
        <f>TurniDomenica!G39</f>
        <v>4</v>
      </c>
      <c r="E306" s="27">
        <f>TurniDomenica!H39</f>
        <v>0</v>
      </c>
      <c r="F306" s="28">
        <f>IF(D306&gt;E306,1,0)</f>
        <v>1</v>
      </c>
      <c r="G306" s="28">
        <f>IF(D306=E306,1,0)</f>
        <v>0</v>
      </c>
      <c r="H306" s="28">
        <f>IF(D306&lt;E306,1,0)</f>
        <v>0</v>
      </c>
      <c r="I306" s="14"/>
      <c r="J306" s="14"/>
      <c r="K306" s="14"/>
      <c r="L306" s="14"/>
      <c r="M306" s="24"/>
      <c r="N306" s="24"/>
      <c r="O306" s="24"/>
      <c r="P306" s="24"/>
      <c r="Q306" s="24"/>
      <c r="R306" s="29" t="str">
        <f>A19</f>
        <v>STRADIVARI</v>
      </c>
    </row>
    <row r="307" spans="1:18" ht="13.5" thickBot="1">
      <c r="A307" s="49" t="str">
        <f>A21</f>
        <v>SERENISSIMA</v>
      </c>
      <c r="B307" s="49" t="str">
        <f>A28</f>
        <v>SCORPIONS</v>
      </c>
      <c r="C307" s="14"/>
      <c r="D307" s="27">
        <f>TurniDomenica!G40</f>
        <v>4</v>
      </c>
      <c r="E307" s="27">
        <f>TurniDomenica!H40</f>
        <v>0</v>
      </c>
      <c r="F307" s="28">
        <f>IF(D307&gt;E307,1,0)</f>
        <v>1</v>
      </c>
      <c r="G307" s="28">
        <f>IF(D307=E307,1,0)</f>
        <v>0</v>
      </c>
      <c r="H307" s="28">
        <f>IF(D307&lt;E307,1,0)</f>
        <v>0</v>
      </c>
      <c r="I307" s="14"/>
      <c r="J307" s="14"/>
      <c r="K307" s="14"/>
      <c r="L307" s="14"/>
      <c r="M307" s="24"/>
      <c r="N307" s="24"/>
      <c r="O307" s="24"/>
      <c r="P307" s="24"/>
      <c r="Q307" s="24"/>
      <c r="R307" s="29" t="str">
        <f>A27</f>
        <v>VITTORIO ALFIERI</v>
      </c>
    </row>
    <row r="308" spans="1:18" ht="12.75">
      <c r="A308" s="16"/>
      <c r="B308" s="16"/>
      <c r="C308" s="31"/>
      <c r="D308" s="31"/>
      <c r="E308" s="31"/>
      <c r="F308" s="28"/>
      <c r="G308" s="28"/>
      <c r="H308" s="28"/>
      <c r="I308" s="28"/>
      <c r="J308" s="28"/>
      <c r="K308" s="28"/>
      <c r="L308" s="28"/>
      <c r="M308" s="30"/>
      <c r="N308" s="30"/>
      <c r="O308" s="30"/>
      <c r="P308" s="30"/>
      <c r="Q308" s="30"/>
      <c r="R308" s="17"/>
    </row>
    <row r="309" spans="1:18" ht="13.5" thickBot="1">
      <c r="A309" s="12" t="s">
        <v>44</v>
      </c>
      <c r="B309" s="12"/>
      <c r="C309" s="14"/>
      <c r="D309" s="62" t="s">
        <v>42</v>
      </c>
      <c r="E309" s="62"/>
      <c r="F309" s="23"/>
      <c r="G309" s="23"/>
      <c r="H309" s="25"/>
      <c r="I309" s="14"/>
      <c r="J309" s="14"/>
      <c r="K309" s="14"/>
      <c r="L309" s="14"/>
      <c r="M309" s="14"/>
      <c r="N309" s="14"/>
      <c r="O309" s="14"/>
      <c r="P309" s="14"/>
      <c r="Q309" s="14"/>
      <c r="R309" s="25" t="s">
        <v>43</v>
      </c>
    </row>
    <row r="310" spans="1:18" ht="13.5" thickBot="1">
      <c r="A310" s="16" t="str">
        <f>A303</f>
        <v>DLF GORIZIA</v>
      </c>
      <c r="B310" s="16" t="str">
        <f>B303</f>
        <v>BULLDOGS</v>
      </c>
      <c r="C310" s="32"/>
      <c r="D310" s="33">
        <f>SUM(F311:F314)</f>
        <v>1</v>
      </c>
      <c r="E310" s="33">
        <f>SUM(G311:G314)</f>
        <v>3</v>
      </c>
      <c r="F310" s="34"/>
      <c r="G310" s="35"/>
      <c r="H310" s="25"/>
      <c r="I310" s="14"/>
      <c r="J310" s="14"/>
      <c r="K310" s="14"/>
      <c r="L310" s="14"/>
      <c r="M310" s="14"/>
      <c r="N310" s="14"/>
      <c r="O310" s="14"/>
      <c r="P310" s="14"/>
      <c r="Q310" s="14"/>
      <c r="R310" s="36" t="str">
        <f>R303</f>
        <v>ALFIERI TORINO</v>
      </c>
    </row>
    <row r="311" spans="1:18" ht="12.75">
      <c r="A311" s="29" t="s">
        <v>129</v>
      </c>
      <c r="B311" s="29" t="s">
        <v>209</v>
      </c>
      <c r="C311" s="37"/>
      <c r="D311" s="38">
        <v>0</v>
      </c>
      <c r="E311" s="38">
        <v>6</v>
      </c>
      <c r="F311" s="39">
        <f>IF(D311&gt;E311,1,0)</f>
        <v>0</v>
      </c>
      <c r="G311" s="39">
        <f>IF(E311&gt;D311,1,0)</f>
        <v>1</v>
      </c>
      <c r="H311" s="25"/>
      <c r="I311" s="14"/>
      <c r="J311" s="14"/>
      <c r="K311" s="14"/>
      <c r="L311" s="14"/>
      <c r="M311" s="14"/>
      <c r="N311" s="14"/>
      <c r="O311" s="14"/>
      <c r="P311" s="14"/>
      <c r="Q311" s="14"/>
      <c r="R311" s="40" t="s">
        <v>158</v>
      </c>
    </row>
    <row r="312" spans="1:18" ht="12.75">
      <c r="A312" s="29" t="s">
        <v>130</v>
      </c>
      <c r="B312" s="29" t="s">
        <v>108</v>
      </c>
      <c r="C312" s="37"/>
      <c r="D312" s="38">
        <v>2</v>
      </c>
      <c r="E312" s="38">
        <v>0</v>
      </c>
      <c r="F312" s="39">
        <f>IF(D312&gt;E312,1,0)</f>
        <v>1</v>
      </c>
      <c r="G312" s="39">
        <f>IF(E312&gt;D312,1,0)</f>
        <v>0</v>
      </c>
      <c r="H312" s="25"/>
      <c r="I312" s="14"/>
      <c r="J312" s="14"/>
      <c r="K312" s="14"/>
      <c r="L312" s="14"/>
      <c r="M312" s="14"/>
      <c r="N312" s="14"/>
      <c r="O312" s="14"/>
      <c r="P312" s="14"/>
      <c r="Q312" s="14"/>
      <c r="R312" s="40" t="s">
        <v>98</v>
      </c>
    </row>
    <row r="313" spans="1:18" ht="12.75">
      <c r="A313" s="29" t="s">
        <v>128</v>
      </c>
      <c r="B313" s="29" t="s">
        <v>110</v>
      </c>
      <c r="C313" s="37"/>
      <c r="D313" s="38">
        <v>1</v>
      </c>
      <c r="E313" s="38">
        <v>3</v>
      </c>
      <c r="F313" s="39">
        <f>IF(D313&gt;E313,1,0)</f>
        <v>0</v>
      </c>
      <c r="G313" s="39">
        <f>IF(E313&gt;D313,1,0)</f>
        <v>1</v>
      </c>
      <c r="H313" s="25"/>
      <c r="I313" s="14"/>
      <c r="J313" s="14"/>
      <c r="K313" s="14"/>
      <c r="L313" s="14"/>
      <c r="M313" s="14"/>
      <c r="N313" s="14"/>
      <c r="O313" s="14"/>
      <c r="P313" s="14"/>
      <c r="Q313" s="14"/>
      <c r="R313" s="40" t="s">
        <v>95</v>
      </c>
    </row>
    <row r="314" spans="1:18" ht="12.75">
      <c r="A314" s="29" t="s">
        <v>131</v>
      </c>
      <c r="B314" s="29" t="s">
        <v>210</v>
      </c>
      <c r="C314" s="37"/>
      <c r="D314" s="38">
        <v>0</v>
      </c>
      <c r="E314" s="38">
        <v>1</v>
      </c>
      <c r="F314" s="39">
        <f>IF(D314&gt;E314,1,0)</f>
        <v>0</v>
      </c>
      <c r="G314" s="39">
        <f>IF(E314&gt;D314,1,0)</f>
        <v>1</v>
      </c>
      <c r="H314" s="25"/>
      <c r="I314" s="14"/>
      <c r="J314" s="14"/>
      <c r="K314" s="14"/>
      <c r="L314" s="14"/>
      <c r="M314" s="14"/>
      <c r="N314" s="14"/>
      <c r="O314" s="14"/>
      <c r="P314" s="14"/>
      <c r="Q314" s="14"/>
      <c r="R314" s="40" t="s">
        <v>211</v>
      </c>
    </row>
    <row r="315" spans="1:18" ht="12.75">
      <c r="A315" s="17"/>
      <c r="B315" s="17"/>
      <c r="C315" s="37"/>
      <c r="D315" s="38">
        <f>SUM(D311+D312+D313+D314)</f>
        <v>3</v>
      </c>
      <c r="E315" s="38">
        <f>SUM(E311+E312+E313+E314)</f>
        <v>10</v>
      </c>
      <c r="F315" s="39">
        <f>IF(D315&lt;&gt;E315,IF(D315&gt;E315,1,0),IF(H315&gt;I315,1,0))</f>
        <v>0</v>
      </c>
      <c r="G315" s="39">
        <f>IF(D315&lt;&gt;E315,IF(E315&gt;D315,1,0),IF(I315&gt;H315,1,0))</f>
        <v>1</v>
      </c>
      <c r="H315" s="25"/>
      <c r="I315" s="14"/>
      <c r="J315" s="14"/>
      <c r="K315" s="14"/>
      <c r="L315" s="14"/>
      <c r="M315" s="14"/>
      <c r="N315" s="14"/>
      <c r="O315" s="14"/>
      <c r="P315" s="14"/>
      <c r="Q315" s="14"/>
      <c r="R315" s="25"/>
    </row>
    <row r="316" spans="1:18" ht="13.5" thickBot="1">
      <c r="A316" s="17"/>
      <c r="B316" s="17"/>
      <c r="C316" s="37"/>
      <c r="D316" s="37"/>
      <c r="E316" s="37"/>
      <c r="F316" s="39"/>
      <c r="G316" s="39"/>
      <c r="H316" s="25"/>
      <c r="I316" s="14"/>
      <c r="J316" s="14"/>
      <c r="K316" s="14"/>
      <c r="L316" s="14"/>
      <c r="M316" s="14"/>
      <c r="N316" s="14"/>
      <c r="O316" s="14"/>
      <c r="P316" s="14"/>
      <c r="Q316" s="14"/>
      <c r="R316" s="25"/>
    </row>
    <row r="317" spans="1:18" ht="13.5" thickBot="1">
      <c r="A317" s="16" t="str">
        <f>A304</f>
        <v>STRADIVARI</v>
      </c>
      <c r="B317" s="16" t="str">
        <f>B304</f>
        <v>VITTORIO ALFIERI</v>
      </c>
      <c r="C317" s="32"/>
      <c r="D317" s="33">
        <f>SUM(F318:F321)</f>
        <v>1</v>
      </c>
      <c r="E317" s="33">
        <f>SUM(G318:G321)</f>
        <v>1</v>
      </c>
      <c r="F317" s="34"/>
      <c r="G317" s="35"/>
      <c r="H317" s="25"/>
      <c r="I317" s="14"/>
      <c r="J317" s="14"/>
      <c r="K317" s="14"/>
      <c r="L317" s="14"/>
      <c r="M317" s="14"/>
      <c r="N317" s="14"/>
      <c r="O317" s="14"/>
      <c r="P317" s="14"/>
      <c r="Q317" s="14"/>
      <c r="R317" s="36" t="str">
        <f>R304</f>
        <v>CT CASTANO</v>
      </c>
    </row>
    <row r="318" spans="1:18" ht="12.75">
      <c r="A318" s="29" t="s">
        <v>136</v>
      </c>
      <c r="B318" s="29" t="s">
        <v>116</v>
      </c>
      <c r="C318" s="37"/>
      <c r="D318" s="38">
        <v>3</v>
      </c>
      <c r="E318" s="38">
        <v>1</v>
      </c>
      <c r="F318" s="39">
        <f>IF(D318&gt;E318,1,0)</f>
        <v>1</v>
      </c>
      <c r="G318" s="39">
        <f>IF(E318&gt;D318,1,0)</f>
        <v>0</v>
      </c>
      <c r="H318" s="25"/>
      <c r="I318" s="14"/>
      <c r="J318" s="14"/>
      <c r="K318" s="14"/>
      <c r="L318" s="14"/>
      <c r="M318" s="14"/>
      <c r="N318" s="14"/>
      <c r="O318" s="14"/>
      <c r="P318" s="14"/>
      <c r="Q318" s="14"/>
      <c r="R318" s="40" t="s">
        <v>91</v>
      </c>
    </row>
    <row r="319" spans="1:18" ht="12.75">
      <c r="A319" s="29" t="s">
        <v>205</v>
      </c>
      <c r="B319" s="29" t="s">
        <v>117</v>
      </c>
      <c r="C319" s="37"/>
      <c r="D319" s="38">
        <v>2</v>
      </c>
      <c r="E319" s="38">
        <v>3</v>
      </c>
      <c r="F319" s="39">
        <f>IF(D319&gt;E319,1,0)</f>
        <v>0</v>
      </c>
      <c r="G319" s="39">
        <f>IF(E319&gt;D319,1,0)</f>
        <v>1</v>
      </c>
      <c r="H319" s="25"/>
      <c r="I319" s="14"/>
      <c r="J319" s="14"/>
      <c r="K319" s="14"/>
      <c r="L319" s="14"/>
      <c r="M319" s="14"/>
      <c r="N319" s="14"/>
      <c r="O319" s="14"/>
      <c r="P319" s="14"/>
      <c r="Q319" s="14"/>
      <c r="R319" s="40" t="s">
        <v>206</v>
      </c>
    </row>
    <row r="320" spans="1:18" ht="12.75">
      <c r="A320" s="29" t="s">
        <v>87</v>
      </c>
      <c r="B320" s="29" t="s">
        <v>124</v>
      </c>
      <c r="C320" s="37"/>
      <c r="D320" s="38">
        <v>1</v>
      </c>
      <c r="E320" s="38">
        <v>1</v>
      </c>
      <c r="F320" s="39">
        <f>IF(D320&gt;E320,1,0)</f>
        <v>0</v>
      </c>
      <c r="G320" s="39">
        <f>IF(E320&gt;D320,1,0)</f>
        <v>0</v>
      </c>
      <c r="H320" s="25"/>
      <c r="I320" s="14"/>
      <c r="J320" s="14"/>
      <c r="K320" s="14"/>
      <c r="L320" s="14"/>
      <c r="M320" s="14"/>
      <c r="N320" s="14"/>
      <c r="O320" s="14"/>
      <c r="P320" s="14"/>
      <c r="Q320" s="14"/>
      <c r="R320" s="40" t="s">
        <v>133</v>
      </c>
    </row>
    <row r="321" spans="1:18" ht="12.75">
      <c r="A321" s="29" t="s">
        <v>89</v>
      </c>
      <c r="B321" s="29" t="s">
        <v>118</v>
      </c>
      <c r="C321" s="37"/>
      <c r="D321" s="38">
        <v>2</v>
      </c>
      <c r="E321" s="38">
        <v>2</v>
      </c>
      <c r="F321" s="39">
        <f>IF(D321&gt;E321,1,0)</f>
        <v>0</v>
      </c>
      <c r="G321" s="39">
        <f>IF(E321&gt;D321,1,0)</f>
        <v>0</v>
      </c>
      <c r="H321" s="25"/>
      <c r="I321" s="14"/>
      <c r="J321" s="14"/>
      <c r="K321" s="14"/>
      <c r="L321" s="14"/>
      <c r="M321" s="14"/>
      <c r="N321" s="14"/>
      <c r="O321" s="14"/>
      <c r="P321" s="14"/>
      <c r="Q321" s="14"/>
      <c r="R321" s="40" t="s">
        <v>207</v>
      </c>
    </row>
    <row r="322" spans="1:18" ht="12.75">
      <c r="A322" s="16"/>
      <c r="B322" s="17"/>
      <c r="C322" s="37"/>
      <c r="D322" s="38">
        <f>SUM(D318+D319+D320+D321)</f>
        <v>8</v>
      </c>
      <c r="E322" s="38">
        <f>SUM(E318+E319+E320+E321)</f>
        <v>7</v>
      </c>
      <c r="F322" s="39">
        <f>IF(D322&lt;&gt;E322,IF(D322&gt;E322,1,0),IF(H322&gt;I322,1,0))</f>
        <v>1</v>
      </c>
      <c r="G322" s="39">
        <f>IF(D322&lt;&gt;E322,IF(E322&gt;D322,1,0),IF(I322&gt;H322,1,0))</f>
        <v>0</v>
      </c>
      <c r="H322" s="25"/>
      <c r="I322" s="14"/>
      <c r="J322" s="14"/>
      <c r="K322" s="14"/>
      <c r="L322" s="14"/>
      <c r="M322" s="14"/>
      <c r="N322" s="14"/>
      <c r="O322" s="14"/>
      <c r="P322" s="14"/>
      <c r="Q322" s="14"/>
      <c r="R322" s="25"/>
    </row>
    <row r="323" spans="1:18" ht="13.5" thickBot="1">
      <c r="A323" s="17"/>
      <c r="B323" s="17"/>
      <c r="C323" s="37"/>
      <c r="D323" s="37"/>
      <c r="E323" s="37"/>
      <c r="F323" s="39"/>
      <c r="G323" s="39"/>
      <c r="H323" s="25"/>
      <c r="I323" s="14"/>
      <c r="J323" s="14"/>
      <c r="K323" s="14"/>
      <c r="L323" s="14"/>
      <c r="M323" s="14"/>
      <c r="N323" s="14"/>
      <c r="O323" s="14"/>
      <c r="P323" s="14"/>
      <c r="Q323" s="14"/>
      <c r="R323" s="25"/>
    </row>
    <row r="324" spans="1:18" ht="13.5" thickBot="1">
      <c r="A324" s="16" t="str">
        <f>A305</f>
        <v>FLICKERS</v>
      </c>
      <c r="B324" s="16" t="str">
        <f>B305</f>
        <v>ALFIERI TORINO</v>
      </c>
      <c r="C324" s="32"/>
      <c r="D324" s="33">
        <f>SUM(F325:F328)</f>
        <v>4</v>
      </c>
      <c r="E324" s="33">
        <f>SUM(G325:G328)</f>
        <v>0</v>
      </c>
      <c r="F324" s="34"/>
      <c r="G324" s="35"/>
      <c r="H324" s="25"/>
      <c r="I324" s="14"/>
      <c r="J324" s="14"/>
      <c r="K324" s="14"/>
      <c r="L324" s="14"/>
      <c r="M324" s="14"/>
      <c r="N324" s="14"/>
      <c r="O324" s="14"/>
      <c r="P324" s="14"/>
      <c r="Q324" s="14"/>
      <c r="R324" s="36" t="str">
        <f>R305</f>
        <v>SCORPIONS</v>
      </c>
    </row>
    <row r="325" spans="1:18" ht="12.75">
      <c r="A325" s="29" t="s">
        <v>101</v>
      </c>
      <c r="B325" s="29" t="s">
        <v>95</v>
      </c>
      <c r="C325" s="37"/>
      <c r="D325" s="38">
        <v>2</v>
      </c>
      <c r="E325" s="38">
        <v>1</v>
      </c>
      <c r="F325" s="39">
        <f>IF(D325&gt;E325,1,0)</f>
        <v>1</v>
      </c>
      <c r="G325" s="39">
        <f>IF(E325&gt;D325,1,0)</f>
        <v>0</v>
      </c>
      <c r="H325" s="25"/>
      <c r="I325" s="14"/>
      <c r="J325" s="14"/>
      <c r="K325" s="14"/>
      <c r="L325" s="14"/>
      <c r="M325" s="14"/>
      <c r="N325" s="14"/>
      <c r="O325" s="14"/>
      <c r="P325" s="14"/>
      <c r="Q325" s="14"/>
      <c r="R325" s="40" t="s">
        <v>204</v>
      </c>
    </row>
    <row r="326" spans="1:18" ht="12.75">
      <c r="A326" s="29" t="s">
        <v>203</v>
      </c>
      <c r="B326" s="29" t="s">
        <v>98</v>
      </c>
      <c r="C326" s="37"/>
      <c r="D326" s="38">
        <v>2</v>
      </c>
      <c r="E326" s="38">
        <v>1</v>
      </c>
      <c r="F326" s="39">
        <f>IF(D326&gt;E326,1,0)</f>
        <v>1</v>
      </c>
      <c r="G326" s="39">
        <f>IF(E326&gt;D326,1,0)</f>
        <v>0</v>
      </c>
      <c r="H326" s="25"/>
      <c r="I326" s="14"/>
      <c r="J326" s="14"/>
      <c r="K326" s="14"/>
      <c r="L326" s="14"/>
      <c r="M326" s="14"/>
      <c r="N326" s="14"/>
      <c r="O326" s="14"/>
      <c r="P326" s="14"/>
      <c r="Q326" s="14"/>
      <c r="R326" s="40" t="s">
        <v>121</v>
      </c>
    </row>
    <row r="327" spans="1:18" ht="12.75">
      <c r="A327" s="29" t="s">
        <v>154</v>
      </c>
      <c r="B327" s="29" t="s">
        <v>126</v>
      </c>
      <c r="C327" s="37"/>
      <c r="D327" s="38">
        <v>7</v>
      </c>
      <c r="E327" s="38">
        <v>0</v>
      </c>
      <c r="F327" s="39">
        <f>IF(D327&gt;E327,1,0)</f>
        <v>1</v>
      </c>
      <c r="G327" s="39">
        <f>IF(E327&gt;D327,1,0)</f>
        <v>0</v>
      </c>
      <c r="H327" s="25"/>
      <c r="I327" s="14"/>
      <c r="J327" s="14"/>
      <c r="K327" s="14"/>
      <c r="L327" s="14"/>
      <c r="M327" s="14"/>
      <c r="N327" s="14"/>
      <c r="O327" s="14"/>
      <c r="P327" s="14"/>
      <c r="Q327" s="14"/>
      <c r="R327" s="40" t="s">
        <v>119</v>
      </c>
    </row>
    <row r="328" spans="1:18" ht="12.75">
      <c r="A328" s="29" t="s">
        <v>103</v>
      </c>
      <c r="B328" s="29" t="s">
        <v>125</v>
      </c>
      <c r="C328" s="37"/>
      <c r="D328" s="38">
        <v>4</v>
      </c>
      <c r="E328" s="38">
        <v>1</v>
      </c>
      <c r="F328" s="39">
        <f>IF(D328&gt;E328,1,0)</f>
        <v>1</v>
      </c>
      <c r="G328" s="39">
        <f>IF(E328&gt;D328,1,0)</f>
        <v>0</v>
      </c>
      <c r="H328" s="25"/>
      <c r="I328" s="14"/>
      <c r="J328" s="14"/>
      <c r="K328" s="14"/>
      <c r="L328" s="14"/>
      <c r="M328" s="14"/>
      <c r="N328" s="14"/>
      <c r="O328" s="14"/>
      <c r="P328" s="14"/>
      <c r="Q328" s="14"/>
      <c r="R328" s="40" t="s">
        <v>132</v>
      </c>
    </row>
    <row r="329" spans="1:18" ht="12.75">
      <c r="A329" s="17"/>
      <c r="B329" s="17"/>
      <c r="C329" s="37"/>
      <c r="D329" s="38">
        <f>SUM(D325+D326+D327+D328)</f>
        <v>15</v>
      </c>
      <c r="E329" s="38">
        <f>SUM(E325+E326+E327+E328)</f>
        <v>3</v>
      </c>
      <c r="F329" s="39">
        <f>IF(D329&lt;&gt;E329,IF(D329&gt;E329,1,0),IF(H329&gt;I329,1,0))</f>
        <v>1</v>
      </c>
      <c r="G329" s="39">
        <f>IF(D329&lt;&gt;E329,IF(E329&gt;D329,1,0),IF(I329&gt;H329,1,0))</f>
        <v>0</v>
      </c>
      <c r="H329" s="25"/>
      <c r="I329" s="14"/>
      <c r="J329" s="14"/>
      <c r="K329" s="14"/>
      <c r="L329" s="14"/>
      <c r="M329" s="14"/>
      <c r="N329" s="14"/>
      <c r="O329" s="14"/>
      <c r="P329" s="14"/>
      <c r="Q329" s="14"/>
      <c r="R329" s="25"/>
    </row>
    <row r="330" spans="1:18" ht="13.5" thickBot="1">
      <c r="A330" s="17"/>
      <c r="B330" s="17"/>
      <c r="C330" s="37"/>
      <c r="D330" s="37"/>
      <c r="E330" s="37"/>
      <c r="F330" s="39"/>
      <c r="G330" s="39"/>
      <c r="H330" s="25"/>
      <c r="I330" s="14"/>
      <c r="J330" s="14"/>
      <c r="K330" s="14"/>
      <c r="L330" s="14"/>
      <c r="M330" s="14"/>
      <c r="N330" s="14"/>
      <c r="O330" s="14"/>
      <c r="P330" s="14"/>
      <c r="Q330" s="14"/>
      <c r="R330" s="25"/>
    </row>
    <row r="331" spans="1:18" ht="13.5" thickBot="1">
      <c r="A331" s="16" t="str">
        <f>A306</f>
        <v>CTS GENOVA</v>
      </c>
      <c r="B331" s="16" t="str">
        <f>B306</f>
        <v>CT CASTANO</v>
      </c>
      <c r="C331" s="32"/>
      <c r="D331" s="33">
        <f>SUM(F332:F335)</f>
        <v>4</v>
      </c>
      <c r="E331" s="33">
        <f>SUM(G332:G335)</f>
        <v>0</v>
      </c>
      <c r="F331" s="34"/>
      <c r="G331" s="35"/>
      <c r="H331" s="35"/>
      <c r="I331" s="32"/>
      <c r="J331" s="32"/>
      <c r="K331" s="32"/>
      <c r="L331" s="32"/>
      <c r="M331" s="32"/>
      <c r="N331" s="32"/>
      <c r="O331" s="32"/>
      <c r="P331" s="32"/>
      <c r="Q331" s="32"/>
      <c r="R331" s="36" t="str">
        <f>R306</f>
        <v>STRADIVARI</v>
      </c>
    </row>
    <row r="332" spans="1:18" ht="12.75">
      <c r="A332" s="29" t="s">
        <v>212</v>
      </c>
      <c r="B332" s="29" t="s">
        <v>133</v>
      </c>
      <c r="C332" s="37"/>
      <c r="D332" s="38">
        <v>6</v>
      </c>
      <c r="E332" s="38">
        <v>0</v>
      </c>
      <c r="F332" s="39">
        <f>IF(D332&gt;E332,1,0)</f>
        <v>1</v>
      </c>
      <c r="G332" s="39">
        <f>IF(E332&gt;D332,1,0)</f>
        <v>0</v>
      </c>
      <c r="H332" s="42"/>
      <c r="I332" s="37"/>
      <c r="J332" s="37"/>
      <c r="K332" s="37"/>
      <c r="L332" s="37"/>
      <c r="M332" s="37"/>
      <c r="N332" s="37"/>
      <c r="O332" s="37"/>
      <c r="P332" s="37"/>
      <c r="Q332" s="37"/>
      <c r="R332" s="43" t="s">
        <v>90</v>
      </c>
    </row>
    <row r="333" spans="1:18" ht="12.75">
      <c r="A333" s="29" t="s">
        <v>104</v>
      </c>
      <c r="B333" s="29" t="s">
        <v>191</v>
      </c>
      <c r="C333" s="37"/>
      <c r="D333" s="38">
        <v>4</v>
      </c>
      <c r="E333" s="38">
        <v>0</v>
      </c>
      <c r="F333" s="39">
        <f>IF(D333&gt;E333,1,0)</f>
        <v>1</v>
      </c>
      <c r="G333" s="39">
        <f>IF(E333&gt;D333,1,0)</f>
        <v>0</v>
      </c>
      <c r="H333" s="42"/>
      <c r="I333" s="37"/>
      <c r="J333" s="37"/>
      <c r="K333" s="37"/>
      <c r="L333" s="37"/>
      <c r="M333" s="37"/>
      <c r="N333" s="37"/>
      <c r="O333" s="37"/>
      <c r="P333" s="37"/>
      <c r="Q333" s="37"/>
      <c r="R333" s="43" t="s">
        <v>181</v>
      </c>
    </row>
    <row r="334" spans="1:18" ht="12.75">
      <c r="A334" s="29" t="s">
        <v>195</v>
      </c>
      <c r="B334" s="29" t="s">
        <v>94</v>
      </c>
      <c r="C334" s="37"/>
      <c r="D334" s="38">
        <v>2</v>
      </c>
      <c r="E334" s="38">
        <v>0</v>
      </c>
      <c r="F334" s="39">
        <f>IF(D334&gt;E334,1,0)</f>
        <v>1</v>
      </c>
      <c r="G334" s="39">
        <f>IF(E334&gt;D334,1,0)</f>
        <v>0</v>
      </c>
      <c r="H334" s="42"/>
      <c r="I334" s="37"/>
      <c r="J334" s="37"/>
      <c r="K334" s="37"/>
      <c r="L334" s="37"/>
      <c r="M334" s="37"/>
      <c r="N334" s="37"/>
      <c r="O334" s="37"/>
      <c r="P334" s="37"/>
      <c r="Q334" s="37"/>
      <c r="R334" s="43" t="s">
        <v>87</v>
      </c>
    </row>
    <row r="335" spans="1:18" ht="12.75">
      <c r="A335" s="29" t="s">
        <v>106</v>
      </c>
      <c r="B335" s="29" t="s">
        <v>208</v>
      </c>
      <c r="C335" s="37"/>
      <c r="D335" s="38">
        <v>5</v>
      </c>
      <c r="E335" s="38">
        <v>2</v>
      </c>
      <c r="F335" s="39">
        <f>IF(D335&gt;E335,1,0)</f>
        <v>1</v>
      </c>
      <c r="G335" s="39">
        <f>IF(E335&gt;D335,1,0)</f>
        <v>0</v>
      </c>
      <c r="H335" s="42"/>
      <c r="I335" s="37"/>
      <c r="J335" s="37"/>
      <c r="K335" s="37"/>
      <c r="L335" s="37"/>
      <c r="M335" s="37"/>
      <c r="N335" s="37"/>
      <c r="O335" s="37"/>
      <c r="P335" s="37"/>
      <c r="Q335" s="37"/>
      <c r="R335" s="43" t="s">
        <v>136</v>
      </c>
    </row>
    <row r="336" spans="1:18" ht="12.75">
      <c r="A336" s="17"/>
      <c r="B336" s="17"/>
      <c r="C336" s="37"/>
      <c r="D336" s="38">
        <f>SUM(D332+D333+D334+D335)</f>
        <v>17</v>
      </c>
      <c r="E336" s="38">
        <f>SUM(E332+E333+E334+E335)</f>
        <v>2</v>
      </c>
      <c r="F336" s="39">
        <f>IF(D336&lt;&gt;E336,IF(D336&gt;E336,1,0),IF(H336&gt;I336,1,0))</f>
        <v>1</v>
      </c>
      <c r="G336" s="39">
        <f>IF(D336&lt;&gt;E336,IF(E336&gt;D336,1,0),IF(I336&gt;H336,1,0))</f>
        <v>0</v>
      </c>
      <c r="H336" s="42"/>
      <c r="I336" s="37"/>
      <c r="J336" s="37"/>
      <c r="K336" s="37"/>
      <c r="L336" s="37"/>
      <c r="M336" s="37"/>
      <c r="N336" s="37"/>
      <c r="O336" s="37"/>
      <c r="P336" s="37"/>
      <c r="Q336" s="37"/>
      <c r="R336" s="17"/>
    </row>
    <row r="337" spans="1:18" ht="13.5" thickBot="1">
      <c r="A337" s="17"/>
      <c r="B337" s="17"/>
      <c r="C337" s="37"/>
      <c r="D337" s="37"/>
      <c r="E337" s="37"/>
      <c r="F337" s="39"/>
      <c r="G337" s="39"/>
      <c r="H337" s="42"/>
      <c r="I337" s="37"/>
      <c r="J337" s="37"/>
      <c r="K337" s="37"/>
      <c r="L337" s="37"/>
      <c r="M337" s="37"/>
      <c r="N337" s="37"/>
      <c r="O337" s="37"/>
      <c r="P337" s="37"/>
      <c r="Q337" s="37"/>
      <c r="R337" s="17"/>
    </row>
    <row r="338" spans="1:18" ht="13.5" thickBot="1">
      <c r="A338" s="16" t="str">
        <f>A307</f>
        <v>SERENISSIMA</v>
      </c>
      <c r="B338" s="16" t="str">
        <f>B307</f>
        <v>SCORPIONS</v>
      </c>
      <c r="C338" s="32"/>
      <c r="D338" s="33">
        <f>SUM(F339:F342)</f>
        <v>4</v>
      </c>
      <c r="E338" s="33">
        <f>SUM(G339:G342)</f>
        <v>0</v>
      </c>
      <c r="F338" s="34"/>
      <c r="G338" s="35"/>
      <c r="H338" s="35"/>
      <c r="I338" s="32"/>
      <c r="J338" s="32"/>
      <c r="K338" s="32"/>
      <c r="L338" s="32"/>
      <c r="M338" s="32"/>
      <c r="N338" s="32"/>
      <c r="O338" s="32"/>
      <c r="P338" s="32"/>
      <c r="Q338" s="32"/>
      <c r="R338" s="36" t="str">
        <f>R307</f>
        <v>VITTORIO ALFIERI</v>
      </c>
    </row>
    <row r="339" spans="1:18" ht="12.75">
      <c r="A339" s="29" t="s">
        <v>109</v>
      </c>
      <c r="B339" s="29" t="s">
        <v>147</v>
      </c>
      <c r="C339" s="37"/>
      <c r="D339" s="38">
        <v>4</v>
      </c>
      <c r="E339" s="38">
        <v>0</v>
      </c>
      <c r="F339" s="39">
        <f>IF(D339&gt;E339,1,0)</f>
        <v>1</v>
      </c>
      <c r="G339" s="39">
        <f>IF(E339&gt;D339,1,0)</f>
        <v>0</v>
      </c>
      <c r="H339" s="42"/>
      <c r="I339" s="37"/>
      <c r="J339" s="37"/>
      <c r="K339" s="37"/>
      <c r="L339" s="37"/>
      <c r="M339" s="37"/>
      <c r="N339" s="37"/>
      <c r="O339" s="37"/>
      <c r="P339" s="37"/>
      <c r="Q339" s="37"/>
      <c r="R339" s="43" t="s">
        <v>115</v>
      </c>
    </row>
    <row r="340" spans="1:18" ht="12.75">
      <c r="A340" s="29" t="s">
        <v>213</v>
      </c>
      <c r="B340" s="29" t="s">
        <v>119</v>
      </c>
      <c r="C340" s="37"/>
      <c r="D340" s="38">
        <v>6</v>
      </c>
      <c r="E340" s="38">
        <v>0</v>
      </c>
      <c r="F340" s="39">
        <f>IF(D340&gt;E340,1,0)</f>
        <v>1</v>
      </c>
      <c r="G340" s="39">
        <f>IF(E340&gt;D340,1,0)</f>
        <v>0</v>
      </c>
      <c r="H340" s="42"/>
      <c r="I340" s="37"/>
      <c r="J340" s="37"/>
      <c r="K340" s="37"/>
      <c r="L340" s="37"/>
      <c r="M340" s="37"/>
      <c r="N340" s="37"/>
      <c r="O340" s="37"/>
      <c r="P340" s="37"/>
      <c r="Q340" s="37"/>
      <c r="R340" s="43" t="s">
        <v>117</v>
      </c>
    </row>
    <row r="341" spans="1:18" ht="12.75">
      <c r="A341" s="29" t="s">
        <v>214</v>
      </c>
      <c r="B341" s="29" t="s">
        <v>120</v>
      </c>
      <c r="C341" s="37"/>
      <c r="D341" s="38">
        <v>4</v>
      </c>
      <c r="E341" s="38">
        <v>1</v>
      </c>
      <c r="F341" s="39">
        <f>IF(D341&gt;E341,1,0)</f>
        <v>1</v>
      </c>
      <c r="G341" s="39">
        <f>IF(E341&gt;D341,1,0)</f>
        <v>0</v>
      </c>
      <c r="H341" s="42"/>
      <c r="I341" s="37"/>
      <c r="J341" s="37"/>
      <c r="K341" s="37"/>
      <c r="L341" s="37"/>
      <c r="M341" s="37"/>
      <c r="N341" s="37"/>
      <c r="O341" s="37"/>
      <c r="P341" s="37"/>
      <c r="Q341" s="37"/>
      <c r="R341" s="43" t="s">
        <v>116</v>
      </c>
    </row>
    <row r="342" spans="1:18" ht="12.75">
      <c r="A342" s="29" t="s">
        <v>107</v>
      </c>
      <c r="B342" s="29" t="s">
        <v>121</v>
      </c>
      <c r="C342" s="37"/>
      <c r="D342" s="38">
        <v>3</v>
      </c>
      <c r="E342" s="38">
        <v>0</v>
      </c>
      <c r="F342" s="39">
        <f>IF(D342&gt;E342,1,0)</f>
        <v>1</v>
      </c>
      <c r="G342" s="39">
        <f>IF(E342&gt;D342,1,0)</f>
        <v>0</v>
      </c>
      <c r="H342" s="42"/>
      <c r="I342" s="37"/>
      <c r="J342" s="37"/>
      <c r="K342" s="37"/>
      <c r="L342" s="37"/>
      <c r="M342" s="37"/>
      <c r="N342" s="37"/>
      <c r="O342" s="37"/>
      <c r="P342" s="37"/>
      <c r="Q342" s="37"/>
      <c r="R342" s="43" t="s">
        <v>118</v>
      </c>
    </row>
    <row r="343" spans="1:18" ht="12.75">
      <c r="A343" s="17"/>
      <c r="B343" s="17"/>
      <c r="C343" s="37"/>
      <c r="D343" s="38">
        <f>SUM(D339+D340+D341+D342)</f>
        <v>17</v>
      </c>
      <c r="E343" s="38">
        <f>SUM(E339+E340+E341+E342)</f>
        <v>1</v>
      </c>
      <c r="F343" s="39">
        <f>IF(D343&lt;&gt;E343,IF(D343&gt;E343,1,0),IF(H343&gt;I343,1,0))</f>
        <v>1</v>
      </c>
      <c r="G343" s="39">
        <f>IF(D343&lt;&gt;E343,IF(E343&gt;D343,1,0),IF(I343&gt;H343,1,0))</f>
        <v>0</v>
      </c>
      <c r="H343" s="42"/>
      <c r="I343" s="37"/>
      <c r="J343" s="37"/>
      <c r="K343" s="37"/>
      <c r="L343" s="37"/>
      <c r="M343" s="37"/>
      <c r="N343" s="37"/>
      <c r="O343" s="37"/>
      <c r="P343" s="37"/>
      <c r="Q343" s="37"/>
      <c r="R343" s="17"/>
    </row>
    <row r="345" spans="1:19" ht="12.75" customHeight="1">
      <c r="A345" s="63" t="s">
        <v>51</v>
      </c>
      <c r="B345" s="63"/>
      <c r="C345" s="63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</row>
    <row r="346" spans="1:19" ht="12.75" customHeight="1">
      <c r="A346" s="63"/>
      <c r="B346" s="63"/>
      <c r="C346" s="63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</row>
    <row r="347" spans="1:18" ht="13.5" thickBot="1">
      <c r="A347" s="12" t="s">
        <v>41</v>
      </c>
      <c r="B347" s="12"/>
      <c r="C347" s="14"/>
      <c r="D347" s="62" t="s">
        <v>42</v>
      </c>
      <c r="E347" s="62"/>
      <c r="F347" s="22"/>
      <c r="G347" s="23"/>
      <c r="H347" s="22"/>
      <c r="I347" s="14"/>
      <c r="J347" s="14"/>
      <c r="K347" s="14"/>
      <c r="L347" s="14"/>
      <c r="M347" s="24"/>
      <c r="N347" s="24"/>
      <c r="O347" s="24"/>
      <c r="P347" s="24"/>
      <c r="Q347" s="24"/>
      <c r="R347" s="25" t="s">
        <v>43</v>
      </c>
    </row>
    <row r="348" spans="1:18" ht="13.5" thickBot="1">
      <c r="A348" s="26" t="str">
        <f>A20</f>
        <v>DLF GORIZIA</v>
      </c>
      <c r="B348" s="26" t="str">
        <f>A25</f>
        <v>CTS GENOVA</v>
      </c>
      <c r="C348" s="14"/>
      <c r="D348" s="27">
        <f>TurniDomenica!G45</f>
        <v>1</v>
      </c>
      <c r="E348" s="27">
        <f>TurniDomenica!H45</f>
        <v>1</v>
      </c>
      <c r="F348" s="28">
        <f>IF(D348&gt;E348,1,0)</f>
        <v>0</v>
      </c>
      <c r="G348" s="28">
        <f>IF(D348=E348,1,0)</f>
        <v>1</v>
      </c>
      <c r="H348" s="28">
        <f>IF(D348&lt;E348,1,0)</f>
        <v>0</v>
      </c>
      <c r="I348" s="14"/>
      <c r="J348" s="14"/>
      <c r="K348" s="14"/>
      <c r="L348" s="14"/>
      <c r="M348" s="24"/>
      <c r="N348" s="24"/>
      <c r="O348" s="24"/>
      <c r="P348" s="24"/>
      <c r="Q348" s="24"/>
      <c r="R348" s="29" t="str">
        <f>A23</f>
        <v>FLICKERS</v>
      </c>
    </row>
    <row r="349" spans="1:18" ht="13.5" thickBot="1">
      <c r="A349" s="26" t="str">
        <f>A19</f>
        <v>STRADIVARI</v>
      </c>
      <c r="B349" s="26" t="str">
        <f>A22</f>
        <v>BULLDOGS</v>
      </c>
      <c r="C349" s="14"/>
      <c r="D349" s="27">
        <f>TurniDomenica!G46</f>
        <v>1</v>
      </c>
      <c r="E349" s="27">
        <f>TurniDomenica!H46</f>
        <v>1</v>
      </c>
      <c r="F349" s="28">
        <f>IF(D349&gt;E349,1,0)</f>
        <v>0</v>
      </c>
      <c r="G349" s="28">
        <f>IF(D349=E349,1,0)</f>
        <v>1</v>
      </c>
      <c r="H349" s="28">
        <f>IF(D349&lt;E349,1,0)</f>
        <v>0</v>
      </c>
      <c r="I349" s="14"/>
      <c r="J349" s="14"/>
      <c r="K349" s="14"/>
      <c r="L349" s="14"/>
      <c r="M349" s="24"/>
      <c r="N349" s="24"/>
      <c r="O349" s="24"/>
      <c r="P349" s="24"/>
      <c r="Q349" s="24"/>
      <c r="R349" s="29" t="str">
        <f>A21</f>
        <v>SERENISSIMA</v>
      </c>
    </row>
    <row r="350" spans="1:18" ht="13.5" thickBot="1">
      <c r="A350" s="26" t="str">
        <f>A23</f>
        <v>FLICKERS</v>
      </c>
      <c r="B350" s="26" t="str">
        <f>A27</f>
        <v>VITTORIO ALFIERI</v>
      </c>
      <c r="C350" s="14"/>
      <c r="D350" s="27">
        <f>TurniDomenica!G51</f>
        <v>1</v>
      </c>
      <c r="E350" s="27">
        <f>TurniDomenica!H51</f>
        <v>1</v>
      </c>
      <c r="F350" s="28">
        <f>IF(D350&gt;E350,1,0)</f>
        <v>0</v>
      </c>
      <c r="G350" s="28">
        <f>IF(D350=E350,1,0)</f>
        <v>1</v>
      </c>
      <c r="H350" s="28">
        <f>IF(D350&lt;E350,1,0)</f>
        <v>0</v>
      </c>
      <c r="I350" s="14"/>
      <c r="J350" s="14"/>
      <c r="K350" s="14"/>
      <c r="L350" s="14"/>
      <c r="M350" s="24"/>
      <c r="N350" s="24"/>
      <c r="O350" s="24"/>
      <c r="P350" s="24"/>
      <c r="Q350" s="24"/>
      <c r="R350" s="29" t="str">
        <f>A22</f>
        <v>BULLDOGS</v>
      </c>
    </row>
    <row r="351" spans="1:18" ht="13.5" thickBot="1">
      <c r="A351" s="48" t="str">
        <f>A21</f>
        <v>SERENISSIMA</v>
      </c>
      <c r="B351" s="48" t="str">
        <f>A24</f>
        <v>ALFIERI TORINO</v>
      </c>
      <c r="C351" s="14"/>
      <c r="D351" s="27">
        <f>TurniDomenica!G52</f>
        <v>4</v>
      </c>
      <c r="E351" s="27">
        <f>TurniDomenica!H52</f>
        <v>0</v>
      </c>
      <c r="F351" s="28">
        <f>IF(D351&gt;E351,1,0)</f>
        <v>1</v>
      </c>
      <c r="G351" s="28">
        <f>IF(D351=E351,1,0)</f>
        <v>0</v>
      </c>
      <c r="H351" s="28">
        <f>IF(D351&lt;E351,1,0)</f>
        <v>0</v>
      </c>
      <c r="I351" s="14"/>
      <c r="J351" s="14"/>
      <c r="K351" s="14"/>
      <c r="L351" s="14"/>
      <c r="M351" s="24"/>
      <c r="N351" s="24"/>
      <c r="O351" s="24"/>
      <c r="P351" s="24"/>
      <c r="Q351" s="24"/>
      <c r="R351" s="29" t="str">
        <f>A25</f>
        <v>CTS GENOVA</v>
      </c>
    </row>
    <row r="352" spans="1:18" ht="13.5" thickBot="1">
      <c r="A352" s="49" t="str">
        <f>A26</f>
        <v>CT CASTANO</v>
      </c>
      <c r="B352" s="49" t="str">
        <f>A28</f>
        <v>SCORPIONS</v>
      </c>
      <c r="C352" s="14"/>
      <c r="D352" s="27">
        <f>TurniDomenica!G53</f>
        <v>2</v>
      </c>
      <c r="E352" s="27">
        <f>TurniDomenica!H53</f>
        <v>2</v>
      </c>
      <c r="F352" s="28">
        <f>IF(D352&gt;E352,1,0)</f>
        <v>0</v>
      </c>
      <c r="G352" s="28">
        <f>IF(D352=E352,1,0)</f>
        <v>1</v>
      </c>
      <c r="H352" s="28">
        <f>IF(D352&lt;E352,1,0)</f>
        <v>0</v>
      </c>
      <c r="I352" s="14"/>
      <c r="J352" s="14"/>
      <c r="K352" s="14"/>
      <c r="L352" s="14"/>
      <c r="M352" s="24"/>
      <c r="N352" s="24"/>
      <c r="O352" s="24"/>
      <c r="P352" s="24"/>
      <c r="Q352" s="24"/>
      <c r="R352" s="29" t="str">
        <f>A20</f>
        <v>DLF GORIZIA</v>
      </c>
    </row>
    <row r="353" spans="1:18" ht="12.75">
      <c r="A353" s="16"/>
      <c r="B353" s="16"/>
      <c r="C353" s="31"/>
      <c r="D353" s="31"/>
      <c r="E353" s="31"/>
      <c r="F353" s="28"/>
      <c r="G353" s="28"/>
      <c r="H353" s="28"/>
      <c r="I353" s="28"/>
      <c r="J353" s="28"/>
      <c r="K353" s="28"/>
      <c r="L353" s="28"/>
      <c r="M353" s="30"/>
      <c r="N353" s="30"/>
      <c r="O353" s="30"/>
      <c r="P353" s="30"/>
      <c r="Q353" s="30"/>
      <c r="R353" s="17"/>
    </row>
    <row r="354" spans="1:18" ht="13.5" thickBot="1">
      <c r="A354" s="12" t="s">
        <v>44</v>
      </c>
      <c r="B354" s="12"/>
      <c r="C354" s="14"/>
      <c r="D354" s="62" t="s">
        <v>42</v>
      </c>
      <c r="E354" s="62"/>
      <c r="F354" s="23"/>
      <c r="G354" s="23"/>
      <c r="H354" s="25"/>
      <c r="I354" s="14"/>
      <c r="J354" s="14"/>
      <c r="K354" s="14"/>
      <c r="L354" s="14"/>
      <c r="M354" s="14"/>
      <c r="N354" s="14"/>
      <c r="O354" s="14"/>
      <c r="P354" s="14"/>
      <c r="Q354" s="14"/>
      <c r="R354" s="25" t="s">
        <v>43</v>
      </c>
    </row>
    <row r="355" spans="1:18" ht="13.5" thickBot="1">
      <c r="A355" s="16" t="str">
        <f>A348</f>
        <v>DLF GORIZIA</v>
      </c>
      <c r="B355" s="16" t="str">
        <f>B348</f>
        <v>CTS GENOVA</v>
      </c>
      <c r="C355" s="32"/>
      <c r="D355" s="33">
        <f>SUM(F356:F359)</f>
        <v>1</v>
      </c>
      <c r="E355" s="33">
        <f>SUM(G356:G359)</f>
        <v>1</v>
      </c>
      <c r="F355" s="34"/>
      <c r="G355" s="35"/>
      <c r="H355" s="25"/>
      <c r="I355" s="14"/>
      <c r="J355" s="14"/>
      <c r="K355" s="14"/>
      <c r="L355" s="14"/>
      <c r="M355" s="14"/>
      <c r="N355" s="14"/>
      <c r="O355" s="14"/>
      <c r="P355" s="14"/>
      <c r="Q355" s="14"/>
      <c r="R355" s="36" t="str">
        <f>R348</f>
        <v>FLICKERS</v>
      </c>
    </row>
    <row r="356" spans="1:18" ht="12.75">
      <c r="A356" s="29" t="s">
        <v>130</v>
      </c>
      <c r="B356" s="29" t="s">
        <v>148</v>
      </c>
      <c r="C356" s="37"/>
      <c r="D356" s="38">
        <v>3</v>
      </c>
      <c r="E356" s="38">
        <v>3</v>
      </c>
      <c r="F356" s="39">
        <f>IF(D356&gt;E356,1,0)</f>
        <v>0</v>
      </c>
      <c r="G356" s="39">
        <f>IF(E356&gt;D356,1,0)</f>
        <v>0</v>
      </c>
      <c r="H356" s="25"/>
      <c r="I356" s="14"/>
      <c r="J356" s="14"/>
      <c r="K356" s="14"/>
      <c r="L356" s="14"/>
      <c r="M356" s="14"/>
      <c r="N356" s="14"/>
      <c r="O356" s="14"/>
      <c r="P356" s="14"/>
      <c r="Q356" s="14"/>
      <c r="R356" s="40" t="s">
        <v>154</v>
      </c>
    </row>
    <row r="357" spans="1:18" ht="12.75">
      <c r="A357" s="29" t="s">
        <v>216</v>
      </c>
      <c r="B357" s="29" t="s">
        <v>106</v>
      </c>
      <c r="C357" s="37"/>
      <c r="D357" s="38">
        <v>0</v>
      </c>
      <c r="E357" s="38">
        <v>3</v>
      </c>
      <c r="F357" s="39">
        <f>IF(D357&gt;E357,1,0)</f>
        <v>0</v>
      </c>
      <c r="G357" s="39">
        <f>IF(E357&gt;D357,1,0)</f>
        <v>1</v>
      </c>
      <c r="H357" s="25"/>
      <c r="I357" s="14"/>
      <c r="J357" s="14"/>
      <c r="K357" s="14"/>
      <c r="L357" s="14"/>
      <c r="M357" s="14"/>
      <c r="N357" s="14"/>
      <c r="O357" s="14"/>
      <c r="P357" s="14"/>
      <c r="Q357" s="14"/>
      <c r="R357" s="40" t="s">
        <v>105</v>
      </c>
    </row>
    <row r="358" spans="1:18" ht="12.75">
      <c r="A358" s="29" t="s">
        <v>129</v>
      </c>
      <c r="B358" s="29" t="s">
        <v>102</v>
      </c>
      <c r="C358" s="37"/>
      <c r="D358" s="38">
        <v>1</v>
      </c>
      <c r="E358" s="38">
        <v>0</v>
      </c>
      <c r="F358" s="39">
        <f>IF(D358&gt;E358,1,0)</f>
        <v>1</v>
      </c>
      <c r="G358" s="39">
        <f>IF(E358&gt;D358,1,0)</f>
        <v>0</v>
      </c>
      <c r="H358" s="25"/>
      <c r="I358" s="14"/>
      <c r="J358" s="14"/>
      <c r="K358" s="14"/>
      <c r="L358" s="14"/>
      <c r="M358" s="14"/>
      <c r="N358" s="14"/>
      <c r="O358" s="14"/>
      <c r="P358" s="14"/>
      <c r="Q358" s="14"/>
      <c r="R358" s="40" t="s">
        <v>101</v>
      </c>
    </row>
    <row r="359" spans="1:18" ht="12.75">
      <c r="A359" s="29" t="s">
        <v>131</v>
      </c>
      <c r="B359" s="29" t="s">
        <v>104</v>
      </c>
      <c r="C359" s="37"/>
      <c r="D359" s="38">
        <v>1</v>
      </c>
      <c r="E359" s="38">
        <v>1</v>
      </c>
      <c r="F359" s="39">
        <f>IF(D359&gt;E359,1,0)</f>
        <v>0</v>
      </c>
      <c r="G359" s="39">
        <f>IF(E359&gt;D359,1,0)</f>
        <v>0</v>
      </c>
      <c r="H359" s="25"/>
      <c r="I359" s="14"/>
      <c r="J359" s="14"/>
      <c r="K359" s="14"/>
      <c r="L359" s="14"/>
      <c r="M359" s="14"/>
      <c r="N359" s="14"/>
      <c r="O359" s="14"/>
      <c r="P359" s="14"/>
      <c r="Q359" s="14"/>
      <c r="R359" s="40" t="s">
        <v>217</v>
      </c>
    </row>
    <row r="360" spans="1:18" ht="12.75">
      <c r="A360" s="17"/>
      <c r="B360" s="17"/>
      <c r="C360" s="37"/>
      <c r="D360" s="38">
        <f>SUM(D356+D357+D358+D359)</f>
        <v>5</v>
      </c>
      <c r="E360" s="38">
        <f>SUM(E356+E357+E358+E359)</f>
        <v>7</v>
      </c>
      <c r="F360" s="39">
        <f>IF(D360&lt;&gt;E360,IF(D360&gt;E360,1,0),IF(H360&gt;I360,1,0))</f>
        <v>0</v>
      </c>
      <c r="G360" s="39">
        <f>IF(D360&lt;&gt;E360,IF(E360&gt;D360,1,0),IF(I360&gt;H360,1,0))</f>
        <v>1</v>
      </c>
      <c r="H360" s="25"/>
      <c r="I360" s="14"/>
      <c r="J360" s="14"/>
      <c r="K360" s="14"/>
      <c r="L360" s="14"/>
      <c r="M360" s="14"/>
      <c r="N360" s="14"/>
      <c r="O360" s="14"/>
      <c r="P360" s="14"/>
      <c r="Q360" s="14"/>
      <c r="R360" s="25"/>
    </row>
    <row r="361" spans="1:18" ht="13.5" thickBot="1">
      <c r="A361" s="17"/>
      <c r="B361" s="17"/>
      <c r="C361" s="37"/>
      <c r="D361" s="37"/>
      <c r="E361" s="37"/>
      <c r="F361" s="39"/>
      <c r="G361" s="39"/>
      <c r="H361" s="25"/>
      <c r="I361" s="14"/>
      <c r="J361" s="14"/>
      <c r="K361" s="14"/>
      <c r="L361" s="14"/>
      <c r="M361" s="14"/>
      <c r="N361" s="14"/>
      <c r="O361" s="14"/>
      <c r="P361" s="14"/>
      <c r="Q361" s="14"/>
      <c r="R361" s="25"/>
    </row>
    <row r="362" spans="1:18" ht="13.5" thickBot="1">
      <c r="A362" s="16" t="str">
        <f>A349</f>
        <v>STRADIVARI</v>
      </c>
      <c r="B362" s="16" t="str">
        <f>B349</f>
        <v>BULLDOGS</v>
      </c>
      <c r="C362" s="32"/>
      <c r="D362" s="33">
        <f>SUM(F363:F366)</f>
        <v>1</v>
      </c>
      <c r="E362" s="33">
        <f>SUM(G363:G366)</f>
        <v>1</v>
      </c>
      <c r="F362" s="34"/>
      <c r="G362" s="35"/>
      <c r="H362" s="25"/>
      <c r="I362" s="14"/>
      <c r="J362" s="14"/>
      <c r="K362" s="14"/>
      <c r="L362" s="14"/>
      <c r="M362" s="14"/>
      <c r="N362" s="14"/>
      <c r="O362" s="14"/>
      <c r="P362" s="14"/>
      <c r="Q362" s="14"/>
      <c r="R362" s="36" t="str">
        <f>R349</f>
        <v>SERENISSIMA</v>
      </c>
    </row>
    <row r="363" spans="1:18" ht="12.75">
      <c r="A363" s="29" t="s">
        <v>88</v>
      </c>
      <c r="B363" s="29" t="s">
        <v>108</v>
      </c>
      <c r="C363" s="37"/>
      <c r="D363" s="38">
        <v>1</v>
      </c>
      <c r="E363" s="38">
        <v>1</v>
      </c>
      <c r="F363" s="39">
        <f>IF(D363&gt;E363,1,0)</f>
        <v>0</v>
      </c>
      <c r="G363" s="39">
        <f>IF(E363&gt;D363,1,0)</f>
        <v>0</v>
      </c>
      <c r="H363" s="25"/>
      <c r="I363" s="14"/>
      <c r="J363" s="14"/>
      <c r="K363" s="14"/>
      <c r="L363" s="14"/>
      <c r="M363" s="14"/>
      <c r="N363" s="14"/>
      <c r="O363" s="14"/>
      <c r="P363" s="14"/>
      <c r="Q363" s="14"/>
      <c r="R363" s="40" t="s">
        <v>109</v>
      </c>
    </row>
    <row r="364" spans="1:18" ht="12.75">
      <c r="A364" s="29" t="s">
        <v>90</v>
      </c>
      <c r="B364" s="29" t="s">
        <v>210</v>
      </c>
      <c r="C364" s="37"/>
      <c r="D364" s="38">
        <v>1</v>
      </c>
      <c r="E364" s="38">
        <v>2</v>
      </c>
      <c r="F364" s="39">
        <f>IF(D364&gt;E364,1,0)</f>
        <v>0</v>
      </c>
      <c r="G364" s="39">
        <f>IF(E364&gt;D364,1,0)</f>
        <v>1</v>
      </c>
      <c r="H364" s="25"/>
      <c r="I364" s="14"/>
      <c r="J364" s="14"/>
      <c r="K364" s="14"/>
      <c r="L364" s="14"/>
      <c r="M364" s="14"/>
      <c r="N364" s="14"/>
      <c r="O364" s="14"/>
      <c r="P364" s="14"/>
      <c r="Q364" s="14"/>
      <c r="R364" s="40" t="s">
        <v>113</v>
      </c>
    </row>
    <row r="365" spans="1:18" ht="12.75">
      <c r="A365" s="29" t="s">
        <v>215</v>
      </c>
      <c r="B365" s="29" t="s">
        <v>151</v>
      </c>
      <c r="C365" s="37"/>
      <c r="D365" s="38">
        <v>2</v>
      </c>
      <c r="E365" s="38">
        <v>2</v>
      </c>
      <c r="F365" s="39">
        <f>IF(D365&gt;E365,1,0)</f>
        <v>0</v>
      </c>
      <c r="G365" s="39">
        <f>IF(E365&gt;D365,1,0)</f>
        <v>0</v>
      </c>
      <c r="H365" s="25"/>
      <c r="I365" s="14"/>
      <c r="J365" s="14"/>
      <c r="K365" s="14"/>
      <c r="L365" s="14"/>
      <c r="M365" s="14"/>
      <c r="N365" s="14"/>
      <c r="O365" s="14"/>
      <c r="P365" s="14"/>
      <c r="Q365" s="14"/>
      <c r="R365" s="40" t="s">
        <v>156</v>
      </c>
    </row>
    <row r="366" spans="1:18" ht="12.75">
      <c r="A366" s="29" t="s">
        <v>89</v>
      </c>
      <c r="B366" s="29" t="s">
        <v>110</v>
      </c>
      <c r="C366" s="37"/>
      <c r="D366" s="38">
        <v>1</v>
      </c>
      <c r="E366" s="38">
        <v>0</v>
      </c>
      <c r="F366" s="39">
        <f>IF(D366&gt;E366,1,0)</f>
        <v>1</v>
      </c>
      <c r="G366" s="39">
        <f>IF(E366&gt;D366,1,0)</f>
        <v>0</v>
      </c>
      <c r="H366" s="25"/>
      <c r="I366" s="14"/>
      <c r="J366" s="14"/>
      <c r="K366" s="14"/>
      <c r="L366" s="14"/>
      <c r="M366" s="14"/>
      <c r="N366" s="14"/>
      <c r="O366" s="14"/>
      <c r="P366" s="14"/>
      <c r="Q366" s="14"/>
      <c r="R366" s="40" t="s">
        <v>107</v>
      </c>
    </row>
    <row r="367" spans="1:18" ht="12.75">
      <c r="A367" s="16"/>
      <c r="B367" s="17"/>
      <c r="C367" s="37"/>
      <c r="D367" s="38">
        <f>SUM(D363+D364+D365+D366)</f>
        <v>5</v>
      </c>
      <c r="E367" s="38">
        <f>SUM(E363+E364+E365+E366)</f>
        <v>5</v>
      </c>
      <c r="F367" s="39">
        <f>IF(D367&lt;&gt;E367,IF(D367&gt;E367,1,0),IF(H367&gt;I367,1,0))</f>
        <v>0</v>
      </c>
      <c r="G367" s="39">
        <f>IF(D367&lt;&gt;E367,IF(E367&gt;D367,1,0),IF(I367&gt;H367,1,0))</f>
        <v>0</v>
      </c>
      <c r="H367" s="25"/>
      <c r="I367" s="14"/>
      <c r="J367" s="14"/>
      <c r="K367" s="14"/>
      <c r="L367" s="14"/>
      <c r="M367" s="14"/>
      <c r="N367" s="14"/>
      <c r="O367" s="14"/>
      <c r="P367" s="14"/>
      <c r="Q367" s="14"/>
      <c r="R367" s="25"/>
    </row>
    <row r="368" spans="1:18" ht="13.5" thickBot="1">
      <c r="A368" s="17"/>
      <c r="B368" s="17"/>
      <c r="C368" s="37"/>
      <c r="D368" s="37"/>
      <c r="E368" s="37"/>
      <c r="F368" s="39"/>
      <c r="G368" s="39"/>
      <c r="H368" s="25"/>
      <c r="I368" s="14"/>
      <c r="J368" s="14"/>
      <c r="K368" s="14"/>
      <c r="L368" s="14"/>
      <c r="M368" s="14"/>
      <c r="N368" s="14"/>
      <c r="O368" s="14"/>
      <c r="P368" s="14"/>
      <c r="Q368" s="14"/>
      <c r="R368" s="25"/>
    </row>
    <row r="369" spans="1:18" ht="13.5" thickBot="1">
      <c r="A369" s="16" t="str">
        <f>A350</f>
        <v>FLICKERS</v>
      </c>
      <c r="B369" s="16" t="str">
        <f>B350</f>
        <v>VITTORIO ALFIERI</v>
      </c>
      <c r="C369" s="32"/>
      <c r="D369" s="33">
        <f>SUM(F370:F373)</f>
        <v>1</v>
      </c>
      <c r="E369" s="33">
        <f>SUM(G370:G373)</f>
        <v>1</v>
      </c>
      <c r="F369" s="34"/>
      <c r="G369" s="35"/>
      <c r="H369" s="25"/>
      <c r="I369" s="14"/>
      <c r="J369" s="14"/>
      <c r="K369" s="14"/>
      <c r="L369" s="14"/>
      <c r="M369" s="14"/>
      <c r="N369" s="14"/>
      <c r="O369" s="14"/>
      <c r="P369" s="14"/>
      <c r="Q369" s="14"/>
      <c r="R369" s="36" t="str">
        <f>R350</f>
        <v>BULLDOGS</v>
      </c>
    </row>
    <row r="370" spans="1:18" ht="12.75">
      <c r="A370" s="29" t="s">
        <v>218</v>
      </c>
      <c r="B370" s="29" t="s">
        <v>116</v>
      </c>
      <c r="C370" s="37"/>
      <c r="D370" s="38">
        <v>1</v>
      </c>
      <c r="E370" s="38">
        <v>1</v>
      </c>
      <c r="F370" s="39">
        <f>IF(D370&gt;E370,1,0)</f>
        <v>0</v>
      </c>
      <c r="G370" s="39">
        <f>IF(E370&gt;D370,1,0)</f>
        <v>0</v>
      </c>
      <c r="H370" s="25"/>
      <c r="I370" s="14"/>
      <c r="J370" s="14"/>
      <c r="K370" s="14"/>
      <c r="L370" s="14"/>
      <c r="M370" s="14"/>
      <c r="N370" s="14"/>
      <c r="O370" s="14"/>
      <c r="P370" s="14"/>
      <c r="Q370" s="14"/>
      <c r="R370" s="40" t="s">
        <v>197</v>
      </c>
    </row>
    <row r="371" spans="1:18" ht="12.75">
      <c r="A371" s="29" t="s">
        <v>101</v>
      </c>
      <c r="B371" s="29" t="s">
        <v>118</v>
      </c>
      <c r="C371" s="37"/>
      <c r="D371" s="38">
        <v>0</v>
      </c>
      <c r="E371" s="38">
        <v>2</v>
      </c>
      <c r="F371" s="39">
        <f>IF(D371&gt;E371,1,0)</f>
        <v>0</v>
      </c>
      <c r="G371" s="39">
        <f>IF(E371&gt;D371,1,0)</f>
        <v>1</v>
      </c>
      <c r="H371" s="25"/>
      <c r="I371" s="14"/>
      <c r="J371" s="14"/>
      <c r="K371" s="14"/>
      <c r="L371" s="14"/>
      <c r="M371" s="14"/>
      <c r="N371" s="14"/>
      <c r="O371" s="14"/>
      <c r="P371" s="14"/>
      <c r="Q371" s="14"/>
      <c r="R371" s="40" t="s">
        <v>108</v>
      </c>
    </row>
    <row r="372" spans="1:18" ht="12.75">
      <c r="A372" s="29" t="s">
        <v>154</v>
      </c>
      <c r="B372" s="29" t="s">
        <v>219</v>
      </c>
      <c r="C372" s="37"/>
      <c r="D372" s="38">
        <v>1</v>
      </c>
      <c r="E372" s="38">
        <v>1</v>
      </c>
      <c r="F372" s="39">
        <f>IF(D372&gt;E372,1,0)</f>
        <v>0</v>
      </c>
      <c r="G372" s="39">
        <f>IF(E372&gt;D372,1,0)</f>
        <v>0</v>
      </c>
      <c r="H372" s="25"/>
      <c r="I372" s="14"/>
      <c r="J372" s="14"/>
      <c r="K372" s="14"/>
      <c r="L372" s="14"/>
      <c r="M372" s="14"/>
      <c r="N372" s="14"/>
      <c r="O372" s="14"/>
      <c r="P372" s="14"/>
      <c r="Q372" s="14"/>
      <c r="R372" s="40" t="s">
        <v>169</v>
      </c>
    </row>
    <row r="373" spans="1:18" ht="12.75">
      <c r="A373" s="29" t="s">
        <v>159</v>
      </c>
      <c r="B373" s="29" t="s">
        <v>146</v>
      </c>
      <c r="C373" s="37"/>
      <c r="D373" s="38">
        <v>3</v>
      </c>
      <c r="E373" s="38">
        <v>1</v>
      </c>
      <c r="F373" s="39">
        <f>IF(D373&gt;E373,1,0)</f>
        <v>1</v>
      </c>
      <c r="G373" s="39">
        <f>IF(E373&gt;D373,1,0)</f>
        <v>0</v>
      </c>
      <c r="H373" s="25"/>
      <c r="I373" s="14"/>
      <c r="J373" s="14"/>
      <c r="K373" s="14"/>
      <c r="L373" s="14"/>
      <c r="M373" s="14"/>
      <c r="N373" s="14"/>
      <c r="O373" s="14"/>
      <c r="P373" s="14"/>
      <c r="Q373" s="14"/>
      <c r="R373" s="40" t="s">
        <v>110</v>
      </c>
    </row>
    <row r="374" spans="1:18" ht="12.75">
      <c r="A374" s="17"/>
      <c r="B374" s="17"/>
      <c r="C374" s="37"/>
      <c r="D374" s="38">
        <f>SUM(D370+D371+D372+D373)</f>
        <v>5</v>
      </c>
      <c r="E374" s="38">
        <f>SUM(E370+E371+E372+E373)</f>
        <v>5</v>
      </c>
      <c r="F374" s="39">
        <f>IF(D374&lt;&gt;E374,IF(D374&gt;E374,1,0),IF(H374&gt;I374,1,0))</f>
        <v>0</v>
      </c>
      <c r="G374" s="39">
        <f>IF(D374&lt;&gt;E374,IF(E374&gt;D374,1,0),IF(I374&gt;H374,1,0))</f>
        <v>0</v>
      </c>
      <c r="H374" s="25"/>
      <c r="I374" s="14"/>
      <c r="J374" s="14"/>
      <c r="K374" s="14"/>
      <c r="L374" s="14"/>
      <c r="M374" s="14"/>
      <c r="N374" s="14"/>
      <c r="O374" s="14"/>
      <c r="P374" s="14"/>
      <c r="Q374" s="14"/>
      <c r="R374" s="25"/>
    </row>
    <row r="375" spans="1:18" ht="13.5" thickBot="1">
      <c r="A375" s="17"/>
      <c r="B375" s="17"/>
      <c r="C375" s="37"/>
      <c r="D375" s="37"/>
      <c r="E375" s="37"/>
      <c r="F375" s="39"/>
      <c r="G375" s="39"/>
      <c r="H375" s="25"/>
      <c r="I375" s="14"/>
      <c r="J375" s="14"/>
      <c r="K375" s="14"/>
      <c r="L375" s="14"/>
      <c r="M375" s="14"/>
      <c r="N375" s="14"/>
      <c r="O375" s="14"/>
      <c r="P375" s="14"/>
      <c r="Q375" s="14"/>
      <c r="R375" s="25"/>
    </row>
    <row r="376" spans="1:18" ht="13.5" thickBot="1">
      <c r="A376" s="16" t="str">
        <f>A351</f>
        <v>SERENISSIMA</v>
      </c>
      <c r="B376" s="16" t="str">
        <f>B351</f>
        <v>ALFIERI TORINO</v>
      </c>
      <c r="C376" s="32"/>
      <c r="D376" s="33">
        <f>SUM(F377:F380)</f>
        <v>4</v>
      </c>
      <c r="E376" s="33">
        <f>SUM(G377:G380)</f>
        <v>0</v>
      </c>
      <c r="F376" s="34"/>
      <c r="G376" s="35"/>
      <c r="H376" s="35"/>
      <c r="I376" s="32"/>
      <c r="J376" s="32"/>
      <c r="K376" s="32"/>
      <c r="L376" s="32"/>
      <c r="M376" s="32"/>
      <c r="N376" s="32"/>
      <c r="O376" s="32"/>
      <c r="P376" s="32"/>
      <c r="Q376" s="32"/>
      <c r="R376" s="36" t="str">
        <f>R351</f>
        <v>CTS GENOVA</v>
      </c>
    </row>
    <row r="377" spans="1:18" ht="12.75">
      <c r="A377" s="29" t="s">
        <v>220</v>
      </c>
      <c r="B377" s="29" t="s">
        <v>126</v>
      </c>
      <c r="C377" s="37"/>
      <c r="D377" s="38">
        <v>10</v>
      </c>
      <c r="E377" s="38">
        <v>0</v>
      </c>
      <c r="F377" s="39">
        <f>IF(D377&gt;E377,1,0)</f>
        <v>1</v>
      </c>
      <c r="G377" s="39">
        <f>IF(E377&gt;D377,1,0)</f>
        <v>0</v>
      </c>
      <c r="H377" s="42"/>
      <c r="I377" s="37"/>
      <c r="J377" s="37"/>
      <c r="K377" s="37"/>
      <c r="L377" s="37"/>
      <c r="M377" s="37"/>
      <c r="N377" s="37"/>
      <c r="O377" s="37"/>
      <c r="P377" s="37"/>
      <c r="Q377" s="37"/>
      <c r="R377" s="43" t="s">
        <v>149</v>
      </c>
    </row>
    <row r="378" spans="1:18" ht="12.75">
      <c r="A378" s="29" t="s">
        <v>111</v>
      </c>
      <c r="B378" s="29" t="s">
        <v>98</v>
      </c>
      <c r="C378" s="37"/>
      <c r="D378" s="38">
        <v>6</v>
      </c>
      <c r="E378" s="38">
        <v>0</v>
      </c>
      <c r="F378" s="39">
        <f>IF(D378&gt;E378,1,0)</f>
        <v>1</v>
      </c>
      <c r="G378" s="39">
        <f>IF(E378&gt;D378,1,0)</f>
        <v>0</v>
      </c>
      <c r="H378" s="42"/>
      <c r="I378" s="37"/>
      <c r="J378" s="37"/>
      <c r="K378" s="37"/>
      <c r="L378" s="37"/>
      <c r="M378" s="37"/>
      <c r="N378" s="37"/>
      <c r="O378" s="37"/>
      <c r="P378" s="37"/>
      <c r="Q378" s="37"/>
      <c r="R378" s="43" t="s">
        <v>106</v>
      </c>
    </row>
    <row r="379" spans="1:18" ht="12.75">
      <c r="A379" s="29" t="s">
        <v>107</v>
      </c>
      <c r="B379" s="29" t="s">
        <v>158</v>
      </c>
      <c r="C379" s="37"/>
      <c r="D379" s="38">
        <v>5</v>
      </c>
      <c r="E379" s="38">
        <v>0</v>
      </c>
      <c r="F379" s="39">
        <f>IF(D379&gt;E379,1,0)</f>
        <v>1</v>
      </c>
      <c r="G379" s="39">
        <f>IF(E379&gt;D379,1,0)</f>
        <v>0</v>
      </c>
      <c r="H379" s="42"/>
      <c r="I379" s="37"/>
      <c r="J379" s="37"/>
      <c r="K379" s="37"/>
      <c r="L379" s="37"/>
      <c r="M379" s="37"/>
      <c r="N379" s="37"/>
      <c r="O379" s="37"/>
      <c r="P379" s="37"/>
      <c r="Q379" s="37"/>
      <c r="R379" s="43" t="s">
        <v>104</v>
      </c>
    </row>
    <row r="380" spans="1:18" ht="12.75">
      <c r="A380" s="29" t="s">
        <v>113</v>
      </c>
      <c r="B380" s="29" t="s">
        <v>211</v>
      </c>
      <c r="C380" s="37"/>
      <c r="D380" s="38">
        <v>6</v>
      </c>
      <c r="E380" s="38">
        <v>0</v>
      </c>
      <c r="F380" s="39">
        <f>IF(D380&gt;E380,1,0)</f>
        <v>1</v>
      </c>
      <c r="G380" s="39">
        <f>IF(E380&gt;D380,1,0)</f>
        <v>0</v>
      </c>
      <c r="H380" s="42"/>
      <c r="I380" s="37"/>
      <c r="J380" s="37"/>
      <c r="K380" s="37"/>
      <c r="L380" s="37"/>
      <c r="M380" s="37"/>
      <c r="N380" s="37"/>
      <c r="O380" s="37"/>
      <c r="P380" s="37"/>
      <c r="Q380" s="37"/>
      <c r="R380" s="43" t="s">
        <v>102</v>
      </c>
    </row>
    <row r="381" spans="1:18" ht="12.75">
      <c r="A381" s="17"/>
      <c r="B381" s="17"/>
      <c r="C381" s="37"/>
      <c r="D381" s="38">
        <f>SUM(D377+D378+D379+D380)</f>
        <v>27</v>
      </c>
      <c r="E381" s="38">
        <f>SUM(E377+E378+E379+E380)</f>
        <v>0</v>
      </c>
      <c r="F381" s="39">
        <f>IF(D381&lt;&gt;E381,IF(D381&gt;E381,1,0),IF(H381&gt;I381,1,0))</f>
        <v>1</v>
      </c>
      <c r="G381" s="39">
        <f>IF(D381&lt;&gt;E381,IF(E381&gt;D381,1,0),IF(I381&gt;H381,1,0))</f>
        <v>0</v>
      </c>
      <c r="H381" s="42"/>
      <c r="I381" s="37"/>
      <c r="J381" s="37"/>
      <c r="K381" s="37"/>
      <c r="L381" s="37"/>
      <c r="M381" s="37"/>
      <c r="N381" s="37"/>
      <c r="O381" s="37"/>
      <c r="P381" s="37"/>
      <c r="Q381" s="37"/>
      <c r="R381" s="17"/>
    </row>
    <row r="382" spans="1:18" ht="13.5" thickBot="1">
      <c r="A382" s="17"/>
      <c r="B382" s="17"/>
      <c r="C382" s="37"/>
      <c r="D382" s="37"/>
      <c r="E382" s="37"/>
      <c r="F382" s="39"/>
      <c r="G382" s="39"/>
      <c r="H382" s="42"/>
      <c r="I382" s="37"/>
      <c r="J382" s="37"/>
      <c r="K382" s="37"/>
      <c r="L382" s="37"/>
      <c r="M382" s="37"/>
      <c r="N382" s="37"/>
      <c r="O382" s="37"/>
      <c r="P382" s="37"/>
      <c r="Q382" s="37"/>
      <c r="R382" s="17"/>
    </row>
    <row r="383" spans="1:18" ht="13.5" thickBot="1">
      <c r="A383" s="16" t="str">
        <f>A352</f>
        <v>CT CASTANO</v>
      </c>
      <c r="B383" s="16" t="str">
        <f>B352</f>
        <v>SCORPIONS</v>
      </c>
      <c r="C383" s="32"/>
      <c r="D383" s="33">
        <f>SUM(F384:F387)</f>
        <v>2</v>
      </c>
      <c r="E383" s="33">
        <f>SUM(G384:G387)</f>
        <v>2</v>
      </c>
      <c r="F383" s="34"/>
      <c r="G383" s="35"/>
      <c r="H383" s="35"/>
      <c r="I383" s="32"/>
      <c r="J383" s="32"/>
      <c r="K383" s="32"/>
      <c r="L383" s="32"/>
      <c r="M383" s="32"/>
      <c r="N383" s="32"/>
      <c r="O383" s="32"/>
      <c r="P383" s="32"/>
      <c r="Q383" s="32"/>
      <c r="R383" s="36" t="str">
        <f>R352</f>
        <v>DLF GORIZIA</v>
      </c>
    </row>
    <row r="384" spans="1:18" ht="12.75">
      <c r="A384" s="29" t="s">
        <v>133</v>
      </c>
      <c r="B384" s="29" t="s">
        <v>119</v>
      </c>
      <c r="C384" s="37"/>
      <c r="D384" s="38">
        <v>0</v>
      </c>
      <c r="E384" s="38">
        <v>3</v>
      </c>
      <c r="F384" s="39">
        <f>IF(D384&gt;E384,1,0)</f>
        <v>0</v>
      </c>
      <c r="G384" s="39">
        <f>IF(E384&gt;D384,1,0)</f>
        <v>1</v>
      </c>
      <c r="H384" s="42"/>
      <c r="I384" s="37"/>
      <c r="J384" s="37"/>
      <c r="K384" s="37"/>
      <c r="L384" s="37"/>
      <c r="M384" s="37"/>
      <c r="N384" s="37"/>
      <c r="O384" s="37"/>
      <c r="P384" s="37"/>
      <c r="Q384" s="37"/>
      <c r="R384" s="43" t="s">
        <v>129</v>
      </c>
    </row>
    <row r="385" spans="1:18" ht="12.75">
      <c r="A385" s="29" t="s">
        <v>208</v>
      </c>
      <c r="B385" s="29" t="s">
        <v>120</v>
      </c>
      <c r="C385" s="37"/>
      <c r="D385" s="38">
        <v>4</v>
      </c>
      <c r="E385" s="38">
        <v>0</v>
      </c>
      <c r="F385" s="39">
        <f>IF(D385&gt;E385,1,0)</f>
        <v>1</v>
      </c>
      <c r="G385" s="39">
        <f>IF(E385&gt;D385,1,0)</f>
        <v>0</v>
      </c>
      <c r="H385" s="42"/>
      <c r="I385" s="37"/>
      <c r="J385" s="37"/>
      <c r="K385" s="37"/>
      <c r="L385" s="37"/>
      <c r="M385" s="37"/>
      <c r="N385" s="37"/>
      <c r="O385" s="37"/>
      <c r="P385" s="37"/>
      <c r="Q385" s="37"/>
      <c r="R385" s="43" t="s">
        <v>131</v>
      </c>
    </row>
    <row r="386" spans="1:18" ht="12.75">
      <c r="A386" s="29" t="s">
        <v>91</v>
      </c>
      <c r="B386" s="29" t="s">
        <v>121</v>
      </c>
      <c r="C386" s="37"/>
      <c r="D386" s="38">
        <v>1</v>
      </c>
      <c r="E386" s="38">
        <v>3</v>
      </c>
      <c r="F386" s="39">
        <f>IF(D386&gt;E386,1,0)</f>
        <v>0</v>
      </c>
      <c r="G386" s="39">
        <f>IF(E386&gt;D386,1,0)</f>
        <v>1</v>
      </c>
      <c r="H386" s="42"/>
      <c r="I386" s="37"/>
      <c r="J386" s="37"/>
      <c r="K386" s="37"/>
      <c r="L386" s="37"/>
      <c r="M386" s="37"/>
      <c r="N386" s="37"/>
      <c r="O386" s="37"/>
      <c r="P386" s="37"/>
      <c r="Q386" s="37"/>
      <c r="R386" s="43" t="s">
        <v>130</v>
      </c>
    </row>
    <row r="387" spans="1:18" ht="12.75">
      <c r="A387" s="29" t="s">
        <v>94</v>
      </c>
      <c r="B387" s="29" t="s">
        <v>147</v>
      </c>
      <c r="C387" s="37"/>
      <c r="D387" s="38">
        <v>1</v>
      </c>
      <c r="E387" s="38">
        <v>0</v>
      </c>
      <c r="F387" s="39">
        <f>IF(D387&gt;E387,1,0)</f>
        <v>1</v>
      </c>
      <c r="G387" s="39">
        <f>IF(E387&gt;D387,1,0)</f>
        <v>0</v>
      </c>
      <c r="H387" s="42"/>
      <c r="I387" s="37"/>
      <c r="J387" s="37"/>
      <c r="K387" s="37"/>
      <c r="L387" s="37"/>
      <c r="M387" s="37"/>
      <c r="N387" s="37"/>
      <c r="O387" s="37"/>
      <c r="P387" s="37"/>
      <c r="Q387" s="37"/>
      <c r="R387" s="43" t="s">
        <v>152</v>
      </c>
    </row>
    <row r="388" spans="1:18" ht="12.75">
      <c r="A388" s="17"/>
      <c r="B388" s="17"/>
      <c r="C388" s="37"/>
      <c r="D388" s="38">
        <f>SUM(D384+D385+D386+D387)</f>
        <v>6</v>
      </c>
      <c r="E388" s="38">
        <f>SUM(E384+E385+E386+E387)</f>
        <v>6</v>
      </c>
      <c r="F388" s="39">
        <f>IF(D388&lt;&gt;E388,IF(D388&gt;E388,1,0),IF(H388&gt;I388,1,0))</f>
        <v>0</v>
      </c>
      <c r="G388" s="39">
        <f>IF(D388&lt;&gt;E388,IF(E388&gt;D388,1,0),IF(I388&gt;H388,1,0))</f>
        <v>0</v>
      </c>
      <c r="H388" s="42"/>
      <c r="I388" s="37"/>
      <c r="J388" s="37"/>
      <c r="K388" s="37"/>
      <c r="L388" s="37"/>
      <c r="M388" s="37"/>
      <c r="N388" s="37"/>
      <c r="O388" s="37"/>
      <c r="P388" s="37"/>
      <c r="Q388" s="37"/>
      <c r="R388" s="17"/>
    </row>
    <row r="390" spans="1:19" ht="12.75" customHeight="1">
      <c r="A390" s="63" t="s">
        <v>52</v>
      </c>
      <c r="B390" s="63"/>
      <c r="C390" s="63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</row>
    <row r="391" spans="1:19" ht="12.75" customHeight="1">
      <c r="A391" s="63"/>
      <c r="B391" s="63"/>
      <c r="C391" s="63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</row>
    <row r="392" spans="1:18" ht="13.5" thickBot="1">
      <c r="A392" s="12" t="s">
        <v>41</v>
      </c>
      <c r="B392" s="12"/>
      <c r="C392" s="14"/>
      <c r="D392" s="62" t="s">
        <v>42</v>
      </c>
      <c r="E392" s="62"/>
      <c r="F392" s="22"/>
      <c r="G392" s="23"/>
      <c r="H392" s="22"/>
      <c r="I392" s="14"/>
      <c r="J392" s="14"/>
      <c r="K392" s="14"/>
      <c r="L392" s="14"/>
      <c r="M392" s="24"/>
      <c r="N392" s="24"/>
      <c r="O392" s="24"/>
      <c r="P392" s="24"/>
      <c r="Q392" s="24"/>
      <c r="R392" s="25" t="s">
        <v>43</v>
      </c>
    </row>
    <row r="393" spans="1:18" ht="13.5" thickBot="1">
      <c r="A393" s="26" t="str">
        <f>A20</f>
        <v>DLF GORIZIA</v>
      </c>
      <c r="B393" s="26" t="str">
        <f>A26</f>
        <v>CT CASTANO</v>
      </c>
      <c r="C393" s="14"/>
      <c r="D393" s="27">
        <f>TurniDomenica!G58</f>
        <v>4</v>
      </c>
      <c r="E393" s="27">
        <f>TurniDomenica!H58</f>
        <v>0</v>
      </c>
      <c r="F393" s="28">
        <f>IF(D393&gt;E393,1,0)</f>
        <v>1</v>
      </c>
      <c r="G393" s="28">
        <f>IF(D393=E393,1,0)</f>
        <v>0</v>
      </c>
      <c r="H393" s="28">
        <f>IF(D393&lt;E393,1,0)</f>
        <v>0</v>
      </c>
      <c r="I393" s="14"/>
      <c r="J393" s="14"/>
      <c r="K393" s="14"/>
      <c r="L393" s="14"/>
      <c r="M393" s="24"/>
      <c r="N393" s="24"/>
      <c r="O393" s="24"/>
      <c r="P393" s="24"/>
      <c r="Q393" s="24"/>
      <c r="R393" s="29" t="str">
        <f>A24</f>
        <v>ALFIERI TORINO</v>
      </c>
    </row>
    <row r="394" spans="1:18" ht="13.5" thickBot="1">
      <c r="A394" s="26" t="str">
        <f>A19</f>
        <v>STRADIVARI</v>
      </c>
      <c r="B394" s="26" t="str">
        <f>A25</f>
        <v>CTS GENOVA</v>
      </c>
      <c r="C394" s="14"/>
      <c r="D394" s="27">
        <f>TurniDomenica!G59</f>
        <v>0</v>
      </c>
      <c r="E394" s="27">
        <f>TurniDomenica!H59</f>
        <v>3</v>
      </c>
      <c r="F394" s="28">
        <f>IF(D394&gt;E394,1,0)</f>
        <v>0</v>
      </c>
      <c r="G394" s="28">
        <f>IF(D394=E394,1,0)</f>
        <v>0</v>
      </c>
      <c r="H394" s="28">
        <f>IF(D394&lt;E394,1,0)</f>
        <v>1</v>
      </c>
      <c r="I394" s="14"/>
      <c r="J394" s="14"/>
      <c r="K394" s="14"/>
      <c r="L394" s="14"/>
      <c r="M394" s="24"/>
      <c r="N394" s="24"/>
      <c r="O394" s="24"/>
      <c r="P394" s="24"/>
      <c r="Q394" s="24"/>
      <c r="R394" s="29" t="str">
        <f>A28</f>
        <v>SCORPIONS</v>
      </c>
    </row>
    <row r="395" spans="1:18" ht="13.5" thickBot="1">
      <c r="A395" s="26" t="str">
        <f>A23</f>
        <v>FLICKERS</v>
      </c>
      <c r="B395" s="26" t="str">
        <f>A22</f>
        <v>BULLDOGS</v>
      </c>
      <c r="C395" s="14"/>
      <c r="D395" s="27">
        <f>TurniDomenica!G60</f>
        <v>2</v>
      </c>
      <c r="E395" s="27">
        <f>TurniDomenica!H60</f>
        <v>2</v>
      </c>
      <c r="F395" s="28">
        <f>IF(D395&gt;E395,1,0)</f>
        <v>0</v>
      </c>
      <c r="G395" s="28">
        <f>IF(D395=E395,1,0)</f>
        <v>1</v>
      </c>
      <c r="H395" s="28">
        <f>IF(D395&lt;E395,1,0)</f>
        <v>0</v>
      </c>
      <c r="I395" s="14"/>
      <c r="J395" s="14"/>
      <c r="K395" s="14"/>
      <c r="L395" s="14"/>
      <c r="M395" s="24"/>
      <c r="N395" s="24"/>
      <c r="O395" s="24"/>
      <c r="P395" s="24"/>
      <c r="Q395" s="24"/>
      <c r="R395" s="29" t="str">
        <f>A27</f>
        <v>VITTORIO ALFIERI</v>
      </c>
    </row>
    <row r="396" spans="1:18" ht="13.5" thickBot="1">
      <c r="A396" s="48" t="str">
        <f>A21</f>
        <v>SERENISSIMA</v>
      </c>
      <c r="B396" s="48" t="str">
        <f>A27</f>
        <v>VITTORIO ALFIERI</v>
      </c>
      <c r="C396" s="14"/>
      <c r="D396" s="27">
        <f>TurniDomenica!G65</f>
        <v>4</v>
      </c>
      <c r="E396" s="27">
        <f>TurniDomenica!H65</f>
        <v>0</v>
      </c>
      <c r="F396" s="28">
        <f>IF(D396&gt;E396,1,0)</f>
        <v>1</v>
      </c>
      <c r="G396" s="28">
        <f>IF(D396=E396,1,0)</f>
        <v>0</v>
      </c>
      <c r="H396" s="28">
        <f>IF(D396&lt;E396,1,0)</f>
        <v>0</v>
      </c>
      <c r="I396" s="14"/>
      <c r="J396" s="14"/>
      <c r="K396" s="14"/>
      <c r="L396" s="14"/>
      <c r="M396" s="24"/>
      <c r="N396" s="24"/>
      <c r="O396" s="24"/>
      <c r="P396" s="24"/>
      <c r="Q396" s="24"/>
      <c r="R396" s="29" t="str">
        <f>A26</f>
        <v>CT CASTANO</v>
      </c>
    </row>
    <row r="397" spans="1:18" ht="13.5" thickBot="1">
      <c r="A397" s="49" t="str">
        <f>A24</f>
        <v>ALFIERI TORINO</v>
      </c>
      <c r="B397" s="49" t="str">
        <f>A28</f>
        <v>SCORPIONS</v>
      </c>
      <c r="C397" s="14"/>
      <c r="D397" s="27">
        <f>TurniDomenica!G66</f>
        <v>3</v>
      </c>
      <c r="E397" s="27">
        <f>TurniDomenica!H66</f>
        <v>0</v>
      </c>
      <c r="F397" s="28">
        <f>IF(D397&gt;E397,1,0)</f>
        <v>1</v>
      </c>
      <c r="G397" s="28">
        <f>IF(D397=E397,1,0)</f>
        <v>0</v>
      </c>
      <c r="H397" s="28">
        <f>IF(D397&lt;E397,1,0)</f>
        <v>0</v>
      </c>
      <c r="I397" s="14"/>
      <c r="J397" s="14"/>
      <c r="K397" s="14"/>
      <c r="L397" s="14"/>
      <c r="M397" s="24"/>
      <c r="N397" s="24"/>
      <c r="O397" s="24"/>
      <c r="P397" s="24"/>
      <c r="Q397" s="24"/>
      <c r="R397" s="29" t="str">
        <f>A19</f>
        <v>STRADIVARI</v>
      </c>
    </row>
    <row r="398" spans="1:18" ht="12.75">
      <c r="A398" s="16"/>
      <c r="B398" s="16"/>
      <c r="C398" s="31"/>
      <c r="D398" s="31"/>
      <c r="E398" s="31"/>
      <c r="F398" s="28"/>
      <c r="G398" s="28"/>
      <c r="H398" s="28"/>
      <c r="I398" s="28"/>
      <c r="J398" s="28"/>
      <c r="K398" s="28"/>
      <c r="L398" s="28"/>
      <c r="M398" s="30"/>
      <c r="N398" s="30"/>
      <c r="O398" s="30"/>
      <c r="P398" s="30"/>
      <c r="Q398" s="30"/>
      <c r="R398" s="17"/>
    </row>
    <row r="399" spans="1:18" ht="13.5" thickBot="1">
      <c r="A399" s="12" t="s">
        <v>44</v>
      </c>
      <c r="B399" s="12"/>
      <c r="C399" s="14"/>
      <c r="D399" s="62" t="s">
        <v>42</v>
      </c>
      <c r="E399" s="62"/>
      <c r="F399" s="23"/>
      <c r="G399" s="23"/>
      <c r="H399" s="25"/>
      <c r="I399" s="14"/>
      <c r="J399" s="14"/>
      <c r="K399" s="14"/>
      <c r="L399" s="14"/>
      <c r="M399" s="14"/>
      <c r="N399" s="14"/>
      <c r="O399" s="14"/>
      <c r="P399" s="14"/>
      <c r="Q399" s="14"/>
      <c r="R399" s="25" t="s">
        <v>43</v>
      </c>
    </row>
    <row r="400" spans="1:18" ht="13.5" thickBot="1">
      <c r="A400" s="16" t="str">
        <f>A393</f>
        <v>DLF GORIZIA</v>
      </c>
      <c r="B400" s="16" t="str">
        <f>B393</f>
        <v>CT CASTANO</v>
      </c>
      <c r="C400" s="32"/>
      <c r="D400" s="33">
        <f>SUM(F401:F404)</f>
        <v>4</v>
      </c>
      <c r="E400" s="33">
        <f>SUM(G401:G404)</f>
        <v>0</v>
      </c>
      <c r="F400" s="34"/>
      <c r="G400" s="35"/>
      <c r="H400" s="25"/>
      <c r="I400" s="14"/>
      <c r="J400" s="14"/>
      <c r="K400" s="14"/>
      <c r="L400" s="14"/>
      <c r="M400" s="14"/>
      <c r="N400" s="14"/>
      <c r="O400" s="14"/>
      <c r="P400" s="14"/>
      <c r="Q400" s="14"/>
      <c r="R400" s="36" t="str">
        <f>R393</f>
        <v>ALFIERI TORINO</v>
      </c>
    </row>
    <row r="401" spans="1:18" ht="12.75">
      <c r="A401" s="29" t="s">
        <v>130</v>
      </c>
      <c r="B401" s="29" t="s">
        <v>133</v>
      </c>
      <c r="C401" s="37"/>
      <c r="D401" s="38">
        <v>6</v>
      </c>
      <c r="E401" s="38">
        <v>1</v>
      </c>
      <c r="F401" s="39">
        <f>IF(D401&gt;E401,1,0)</f>
        <v>1</v>
      </c>
      <c r="G401" s="39">
        <f>IF(E401&gt;D401,1,0)</f>
        <v>0</v>
      </c>
      <c r="H401" s="25"/>
      <c r="I401" s="14"/>
      <c r="J401" s="14"/>
      <c r="K401" s="14"/>
      <c r="L401" s="14"/>
      <c r="M401" s="14"/>
      <c r="N401" s="14"/>
      <c r="O401" s="14"/>
      <c r="P401" s="14"/>
      <c r="Q401" s="14"/>
      <c r="R401" s="40" t="s">
        <v>95</v>
      </c>
    </row>
    <row r="402" spans="1:18" ht="12.75">
      <c r="A402" s="29" t="s">
        <v>221</v>
      </c>
      <c r="B402" s="29" t="s">
        <v>94</v>
      </c>
      <c r="C402" s="37"/>
      <c r="D402" s="38">
        <v>5</v>
      </c>
      <c r="E402" s="38">
        <v>1</v>
      </c>
      <c r="F402" s="39">
        <f>IF(D402&gt;E402,1,0)</f>
        <v>1</v>
      </c>
      <c r="G402" s="39">
        <f>IF(E402&gt;D402,1,0)</f>
        <v>0</v>
      </c>
      <c r="H402" s="25"/>
      <c r="I402" s="14"/>
      <c r="J402" s="14"/>
      <c r="K402" s="14"/>
      <c r="L402" s="14"/>
      <c r="M402" s="14"/>
      <c r="N402" s="14"/>
      <c r="O402" s="14"/>
      <c r="P402" s="14"/>
      <c r="Q402" s="14"/>
      <c r="R402" s="40" t="s">
        <v>96</v>
      </c>
    </row>
    <row r="403" spans="1:18" ht="12.75">
      <c r="A403" s="29" t="s">
        <v>152</v>
      </c>
      <c r="B403" s="29" t="s">
        <v>208</v>
      </c>
      <c r="C403" s="37"/>
      <c r="D403" s="38">
        <v>2</v>
      </c>
      <c r="E403" s="38">
        <v>1</v>
      </c>
      <c r="F403" s="39">
        <f>IF(D403&gt;E403,1,0)</f>
        <v>1</v>
      </c>
      <c r="G403" s="39">
        <f>IF(E403&gt;D403,1,0)</f>
        <v>0</v>
      </c>
      <c r="H403" s="25"/>
      <c r="I403" s="14"/>
      <c r="J403" s="14"/>
      <c r="K403" s="14"/>
      <c r="L403" s="14"/>
      <c r="M403" s="14"/>
      <c r="N403" s="14"/>
      <c r="O403" s="14"/>
      <c r="P403" s="14"/>
      <c r="Q403" s="14"/>
      <c r="R403" s="40" t="s">
        <v>98</v>
      </c>
    </row>
    <row r="404" spans="1:18" ht="12.75">
      <c r="A404" s="29" t="s">
        <v>222</v>
      </c>
      <c r="B404" s="29" t="s">
        <v>191</v>
      </c>
      <c r="C404" s="37"/>
      <c r="D404" s="38">
        <v>4</v>
      </c>
      <c r="E404" s="38">
        <v>3</v>
      </c>
      <c r="F404" s="39">
        <f>IF(D404&gt;E404,1,0)</f>
        <v>1</v>
      </c>
      <c r="G404" s="39">
        <f>IF(E404&gt;D404,1,0)</f>
        <v>0</v>
      </c>
      <c r="H404" s="25"/>
      <c r="I404" s="14"/>
      <c r="J404" s="14"/>
      <c r="K404" s="14"/>
      <c r="L404" s="14"/>
      <c r="M404" s="14"/>
      <c r="N404" s="14"/>
      <c r="O404" s="14"/>
      <c r="P404" s="14"/>
      <c r="Q404" s="14"/>
      <c r="R404" s="40" t="s">
        <v>211</v>
      </c>
    </row>
    <row r="405" spans="1:18" ht="12.75">
      <c r="A405" s="17"/>
      <c r="B405" s="17"/>
      <c r="C405" s="37"/>
      <c r="D405" s="38">
        <f>SUM(D401+D402+D403+D404)</f>
        <v>17</v>
      </c>
      <c r="E405" s="38">
        <f>SUM(E401+E402+E403+E404)</f>
        <v>6</v>
      </c>
      <c r="F405" s="39">
        <f>IF(D405&lt;&gt;E405,IF(D405&gt;E405,1,0),IF(H405&gt;I405,1,0))</f>
        <v>1</v>
      </c>
      <c r="G405" s="39">
        <f>IF(D405&lt;&gt;E405,IF(E405&gt;D405,1,0),IF(I405&gt;H405,1,0))</f>
        <v>0</v>
      </c>
      <c r="H405" s="25"/>
      <c r="I405" s="14"/>
      <c r="J405" s="14"/>
      <c r="K405" s="14"/>
      <c r="L405" s="14"/>
      <c r="M405" s="14"/>
      <c r="N405" s="14"/>
      <c r="O405" s="14"/>
      <c r="P405" s="14"/>
      <c r="Q405" s="14"/>
      <c r="R405" s="25"/>
    </row>
    <row r="406" spans="1:18" ht="13.5" thickBot="1">
      <c r="A406" s="17"/>
      <c r="B406" s="17"/>
      <c r="C406" s="37"/>
      <c r="D406" s="37"/>
      <c r="E406" s="37"/>
      <c r="F406" s="39"/>
      <c r="G406" s="39"/>
      <c r="H406" s="25"/>
      <c r="I406" s="14"/>
      <c r="J406" s="14"/>
      <c r="K406" s="14"/>
      <c r="L406" s="14"/>
      <c r="M406" s="14"/>
      <c r="N406" s="14"/>
      <c r="O406" s="14"/>
      <c r="P406" s="14"/>
      <c r="Q406" s="14"/>
      <c r="R406" s="25"/>
    </row>
    <row r="407" spans="1:18" ht="13.5" thickBot="1">
      <c r="A407" s="16" t="str">
        <f>A394</f>
        <v>STRADIVARI</v>
      </c>
      <c r="B407" s="16" t="str">
        <f>B394</f>
        <v>CTS GENOVA</v>
      </c>
      <c r="C407" s="32"/>
      <c r="D407" s="33">
        <f>SUM(F408:F411)</f>
        <v>0</v>
      </c>
      <c r="E407" s="33">
        <f>SUM(G408:G411)</f>
        <v>3</v>
      </c>
      <c r="F407" s="34"/>
      <c r="G407" s="35"/>
      <c r="H407" s="25"/>
      <c r="I407" s="14"/>
      <c r="J407" s="14"/>
      <c r="K407" s="14"/>
      <c r="L407" s="14"/>
      <c r="M407" s="14"/>
      <c r="N407" s="14"/>
      <c r="O407" s="14"/>
      <c r="P407" s="14"/>
      <c r="Q407" s="14"/>
      <c r="R407" s="36" t="str">
        <f>R394</f>
        <v>SCORPIONS</v>
      </c>
    </row>
    <row r="408" spans="1:18" ht="12.75">
      <c r="A408" s="29" t="s">
        <v>89</v>
      </c>
      <c r="B408" s="29" t="s">
        <v>104</v>
      </c>
      <c r="C408" s="37"/>
      <c r="D408" s="38">
        <v>0</v>
      </c>
      <c r="E408" s="38">
        <v>1</v>
      </c>
      <c r="F408" s="39">
        <f>IF(D408&gt;E408,1,0)</f>
        <v>0</v>
      </c>
      <c r="G408" s="39">
        <f>IF(E408&gt;D408,1,0)</f>
        <v>1</v>
      </c>
      <c r="H408" s="25"/>
      <c r="I408" s="14"/>
      <c r="J408" s="14"/>
      <c r="K408" s="14"/>
      <c r="L408" s="14"/>
      <c r="M408" s="14"/>
      <c r="N408" s="14"/>
      <c r="O408" s="14"/>
      <c r="P408" s="14"/>
      <c r="Q408" s="14"/>
      <c r="R408" s="40" t="s">
        <v>119</v>
      </c>
    </row>
    <row r="409" spans="1:18" ht="12.75">
      <c r="A409" s="29" t="s">
        <v>160</v>
      </c>
      <c r="B409" s="29" t="s">
        <v>102</v>
      </c>
      <c r="C409" s="37"/>
      <c r="D409" s="38">
        <v>1</v>
      </c>
      <c r="E409" s="38">
        <v>1</v>
      </c>
      <c r="F409" s="39">
        <f>IF(D409&gt;E409,1,0)</f>
        <v>0</v>
      </c>
      <c r="G409" s="39">
        <f>IF(E409&gt;D409,1,0)</f>
        <v>0</v>
      </c>
      <c r="H409" s="25"/>
      <c r="I409" s="14"/>
      <c r="J409" s="14"/>
      <c r="K409" s="14"/>
      <c r="L409" s="14"/>
      <c r="M409" s="14"/>
      <c r="N409" s="14"/>
      <c r="O409" s="14"/>
      <c r="P409" s="14"/>
      <c r="Q409" s="14"/>
      <c r="R409" s="40" t="s">
        <v>120</v>
      </c>
    </row>
    <row r="410" spans="1:18" ht="12.75">
      <c r="A410" s="29" t="s">
        <v>90</v>
      </c>
      <c r="B410" s="29" t="s">
        <v>106</v>
      </c>
      <c r="C410" s="37"/>
      <c r="D410" s="38">
        <v>2</v>
      </c>
      <c r="E410" s="38">
        <v>4</v>
      </c>
      <c r="F410" s="39">
        <f>IF(D410&gt;E410,1,0)</f>
        <v>0</v>
      </c>
      <c r="G410" s="39">
        <f>IF(E410&gt;D410,1,0)</f>
        <v>1</v>
      </c>
      <c r="H410" s="25"/>
      <c r="I410" s="14"/>
      <c r="J410" s="14"/>
      <c r="K410" s="14"/>
      <c r="L410" s="14"/>
      <c r="M410" s="14"/>
      <c r="N410" s="14"/>
      <c r="O410" s="14"/>
      <c r="P410" s="14"/>
      <c r="Q410" s="14"/>
      <c r="R410" s="40" t="s">
        <v>121</v>
      </c>
    </row>
    <row r="411" spans="1:18" ht="12.75">
      <c r="A411" s="29" t="s">
        <v>136</v>
      </c>
      <c r="B411" s="29" t="s">
        <v>149</v>
      </c>
      <c r="C411" s="37"/>
      <c r="D411" s="38">
        <v>4</v>
      </c>
      <c r="E411" s="38">
        <v>5</v>
      </c>
      <c r="F411" s="39">
        <f>IF(D411&gt;E411,1,0)</f>
        <v>0</v>
      </c>
      <c r="G411" s="39">
        <f>IF(E411&gt;D411,1,0)</f>
        <v>1</v>
      </c>
      <c r="H411" s="25"/>
      <c r="I411" s="14"/>
      <c r="J411" s="14"/>
      <c r="K411" s="14"/>
      <c r="L411" s="14"/>
      <c r="M411" s="14"/>
      <c r="N411" s="14"/>
      <c r="O411" s="14"/>
      <c r="P411" s="14"/>
      <c r="Q411" s="14"/>
      <c r="R411" s="40" t="s">
        <v>132</v>
      </c>
    </row>
    <row r="412" spans="1:18" ht="12.75">
      <c r="A412" s="16"/>
      <c r="B412" s="17"/>
      <c r="C412" s="37"/>
      <c r="D412" s="38">
        <f>SUM(D408+D409+D410+D411)</f>
        <v>7</v>
      </c>
      <c r="E412" s="38">
        <f>SUM(E408+E409+E410+E411)</f>
        <v>11</v>
      </c>
      <c r="F412" s="39">
        <f>IF(D412&lt;&gt;E412,IF(D412&gt;E412,1,0),IF(H412&gt;I412,1,0))</f>
        <v>0</v>
      </c>
      <c r="G412" s="39">
        <f>IF(D412&lt;&gt;E412,IF(E412&gt;D412,1,0),IF(I412&gt;H412,1,0))</f>
        <v>1</v>
      </c>
      <c r="H412" s="25"/>
      <c r="I412" s="14"/>
      <c r="J412" s="14"/>
      <c r="K412" s="14"/>
      <c r="L412" s="14"/>
      <c r="M412" s="14"/>
      <c r="N412" s="14"/>
      <c r="O412" s="14"/>
      <c r="P412" s="14"/>
      <c r="Q412" s="14"/>
      <c r="R412" s="25"/>
    </row>
    <row r="413" spans="1:18" ht="13.5" thickBot="1">
      <c r="A413" s="17"/>
      <c r="B413" s="17"/>
      <c r="C413" s="37"/>
      <c r="D413" s="37"/>
      <c r="E413" s="37"/>
      <c r="F413" s="39"/>
      <c r="G413" s="39"/>
      <c r="H413" s="25"/>
      <c r="I413" s="14"/>
      <c r="J413" s="14"/>
      <c r="K413" s="14"/>
      <c r="L413" s="14"/>
      <c r="M413" s="14"/>
      <c r="N413" s="14"/>
      <c r="O413" s="14"/>
      <c r="P413" s="14"/>
      <c r="Q413" s="14"/>
      <c r="R413" s="25"/>
    </row>
    <row r="414" spans="1:18" ht="13.5" thickBot="1">
      <c r="A414" s="16" t="str">
        <f>A395</f>
        <v>FLICKERS</v>
      </c>
      <c r="B414" s="16" t="str">
        <f>B395</f>
        <v>BULLDOGS</v>
      </c>
      <c r="C414" s="32"/>
      <c r="D414" s="33">
        <f>SUM(F415:F418)</f>
        <v>2</v>
      </c>
      <c r="E414" s="33">
        <f>SUM(G415:G418)</f>
        <v>2</v>
      </c>
      <c r="F414" s="34"/>
      <c r="G414" s="35"/>
      <c r="H414" s="25"/>
      <c r="I414" s="14"/>
      <c r="J414" s="14"/>
      <c r="K414" s="14"/>
      <c r="L414" s="14"/>
      <c r="M414" s="14"/>
      <c r="N414" s="14"/>
      <c r="O414" s="14"/>
      <c r="P414" s="14"/>
      <c r="Q414" s="14"/>
      <c r="R414" s="36" t="str">
        <f>R395</f>
        <v>VITTORIO ALFIERI</v>
      </c>
    </row>
    <row r="415" spans="1:18" ht="12.75">
      <c r="A415" s="29" t="s">
        <v>154</v>
      </c>
      <c r="B415" s="29" t="s">
        <v>151</v>
      </c>
      <c r="C415" s="37"/>
      <c r="D415" s="38">
        <v>1</v>
      </c>
      <c r="E415" s="38">
        <v>3</v>
      </c>
      <c r="F415" s="39">
        <f>IF(D415&gt;E415,1,0)</f>
        <v>0</v>
      </c>
      <c r="G415" s="39">
        <f>IF(E415&gt;D415,1,0)</f>
        <v>1</v>
      </c>
      <c r="H415" s="25"/>
      <c r="I415" s="14"/>
      <c r="J415" s="14"/>
      <c r="K415" s="14"/>
      <c r="L415" s="14"/>
      <c r="M415" s="14"/>
      <c r="N415" s="14"/>
      <c r="O415" s="14"/>
      <c r="P415" s="14"/>
      <c r="Q415" s="14"/>
      <c r="R415" s="40" t="s">
        <v>118</v>
      </c>
    </row>
    <row r="416" spans="1:18" ht="12.75">
      <c r="A416" s="29" t="s">
        <v>103</v>
      </c>
      <c r="B416" s="29" t="s">
        <v>110</v>
      </c>
      <c r="C416" s="37"/>
      <c r="D416" s="38">
        <v>3</v>
      </c>
      <c r="E416" s="38">
        <v>2</v>
      </c>
      <c r="F416" s="39">
        <f>IF(D416&gt;E416,1,0)</f>
        <v>1</v>
      </c>
      <c r="G416" s="39">
        <f>IF(E416&gt;D416,1,0)</f>
        <v>0</v>
      </c>
      <c r="H416" s="25"/>
      <c r="I416" s="14"/>
      <c r="J416" s="14"/>
      <c r="K416" s="14"/>
      <c r="L416" s="14"/>
      <c r="M416" s="14"/>
      <c r="N416" s="14"/>
      <c r="O416" s="14"/>
      <c r="P416" s="14"/>
      <c r="Q416" s="14"/>
      <c r="R416" s="40" t="s">
        <v>117</v>
      </c>
    </row>
    <row r="417" spans="1:18" ht="12.75">
      <c r="A417" s="29" t="s">
        <v>159</v>
      </c>
      <c r="B417" s="29" t="s">
        <v>113</v>
      </c>
      <c r="C417" s="37"/>
      <c r="D417" s="38">
        <v>0</v>
      </c>
      <c r="E417" s="38">
        <v>3</v>
      </c>
      <c r="F417" s="39">
        <f>IF(D417&gt;E417,1,0)</f>
        <v>0</v>
      </c>
      <c r="G417" s="39">
        <f>IF(E417&gt;D417,1,0)</f>
        <v>1</v>
      </c>
      <c r="H417" s="25"/>
      <c r="I417" s="14"/>
      <c r="J417" s="14"/>
      <c r="K417" s="14"/>
      <c r="L417" s="14"/>
      <c r="M417" s="14"/>
      <c r="N417" s="14"/>
      <c r="O417" s="14"/>
      <c r="P417" s="14"/>
      <c r="Q417" s="14"/>
      <c r="R417" s="40" t="s">
        <v>124</v>
      </c>
    </row>
    <row r="418" spans="1:18" ht="12.75">
      <c r="A418" s="29" t="s">
        <v>223</v>
      </c>
      <c r="B418" s="29" t="s">
        <v>108</v>
      </c>
      <c r="C418" s="37"/>
      <c r="D418" s="38">
        <v>3</v>
      </c>
      <c r="E418" s="38">
        <v>1</v>
      </c>
      <c r="F418" s="39">
        <f>IF(D418&gt;E418,1,0)</f>
        <v>1</v>
      </c>
      <c r="G418" s="39">
        <f>IF(E418&gt;D418,1,0)</f>
        <v>0</v>
      </c>
      <c r="H418" s="25"/>
      <c r="I418" s="14"/>
      <c r="J418" s="14"/>
      <c r="K418" s="14"/>
      <c r="L418" s="14"/>
      <c r="M418" s="14"/>
      <c r="N418" s="14"/>
      <c r="O418" s="14"/>
      <c r="P418" s="14"/>
      <c r="Q418" s="14"/>
      <c r="R418" s="40" t="s">
        <v>116</v>
      </c>
    </row>
    <row r="419" spans="1:18" ht="12.75">
      <c r="A419" s="17"/>
      <c r="B419" s="17"/>
      <c r="C419" s="37"/>
      <c r="D419" s="38">
        <f>SUM(D415+D416+D417+D418)</f>
        <v>7</v>
      </c>
      <c r="E419" s="38">
        <f>SUM(E415+E416+E417+E418)</f>
        <v>9</v>
      </c>
      <c r="F419" s="39">
        <f>IF(D419&lt;&gt;E419,IF(D419&gt;E419,1,0),IF(H419&gt;I419,1,0))</f>
        <v>0</v>
      </c>
      <c r="G419" s="39">
        <f>IF(D419&lt;&gt;E419,IF(E419&gt;D419,1,0),IF(I419&gt;H419,1,0))</f>
        <v>1</v>
      </c>
      <c r="H419" s="25"/>
      <c r="I419" s="14"/>
      <c r="J419" s="14"/>
      <c r="K419" s="14"/>
      <c r="L419" s="14"/>
      <c r="M419" s="14"/>
      <c r="N419" s="14"/>
      <c r="O419" s="14"/>
      <c r="P419" s="14"/>
      <c r="Q419" s="14"/>
      <c r="R419" s="25"/>
    </row>
    <row r="420" spans="1:18" ht="13.5" thickBot="1">
      <c r="A420" s="17"/>
      <c r="B420" s="17"/>
      <c r="C420" s="37"/>
      <c r="D420" s="37"/>
      <c r="E420" s="37"/>
      <c r="F420" s="39"/>
      <c r="G420" s="39"/>
      <c r="H420" s="25"/>
      <c r="I420" s="14"/>
      <c r="J420" s="14"/>
      <c r="K420" s="14"/>
      <c r="L420" s="14"/>
      <c r="M420" s="14"/>
      <c r="N420" s="14"/>
      <c r="O420" s="14"/>
      <c r="P420" s="14"/>
      <c r="Q420" s="14"/>
      <c r="R420" s="25"/>
    </row>
    <row r="421" spans="1:18" ht="13.5" thickBot="1">
      <c r="A421" s="16" t="str">
        <f>A396</f>
        <v>SERENISSIMA</v>
      </c>
      <c r="B421" s="16" t="str">
        <f>B396</f>
        <v>VITTORIO ALFIERI</v>
      </c>
      <c r="C421" s="32"/>
      <c r="D421" s="33">
        <f>SUM(F422:F425)</f>
        <v>4</v>
      </c>
      <c r="E421" s="33">
        <f>SUM(G422:G425)</f>
        <v>0</v>
      </c>
      <c r="F421" s="34"/>
      <c r="G421" s="35"/>
      <c r="H421" s="35"/>
      <c r="I421" s="32"/>
      <c r="J421" s="32"/>
      <c r="K421" s="32"/>
      <c r="L421" s="32"/>
      <c r="M421" s="32"/>
      <c r="N421" s="32"/>
      <c r="O421" s="32"/>
      <c r="P421" s="32"/>
      <c r="Q421" s="32"/>
      <c r="R421" s="36" t="str">
        <f>R396</f>
        <v>CT CASTANO</v>
      </c>
    </row>
    <row r="422" spans="1:18" ht="12.75">
      <c r="A422" s="29" t="s">
        <v>111</v>
      </c>
      <c r="B422" s="29" t="s">
        <v>116</v>
      </c>
      <c r="C422" s="37"/>
      <c r="D422" s="38">
        <v>6</v>
      </c>
      <c r="E422" s="38">
        <v>0</v>
      </c>
      <c r="F422" s="39">
        <f>IF(D422&gt;E422,1,0)</f>
        <v>1</v>
      </c>
      <c r="G422" s="39">
        <f>IF(E422&gt;D422,1,0)</f>
        <v>0</v>
      </c>
      <c r="H422" s="42"/>
      <c r="I422" s="37"/>
      <c r="J422" s="37"/>
      <c r="K422" s="37"/>
      <c r="L422" s="37"/>
      <c r="M422" s="37"/>
      <c r="N422" s="37"/>
      <c r="O422" s="37"/>
      <c r="P422" s="37"/>
      <c r="Q422" s="37"/>
      <c r="R422" s="43" t="s">
        <v>207</v>
      </c>
    </row>
    <row r="423" spans="1:18" ht="12.75">
      <c r="A423" s="29" t="s">
        <v>179</v>
      </c>
      <c r="B423" s="29" t="s">
        <v>117</v>
      </c>
      <c r="C423" s="37"/>
      <c r="D423" s="38">
        <v>6</v>
      </c>
      <c r="E423" s="38">
        <v>5</v>
      </c>
      <c r="F423" s="39">
        <f>IF(D423&gt;E423,1,0)</f>
        <v>1</v>
      </c>
      <c r="G423" s="39">
        <f>IF(E423&gt;D423,1,0)</f>
        <v>0</v>
      </c>
      <c r="H423" s="42"/>
      <c r="I423" s="37"/>
      <c r="J423" s="37"/>
      <c r="K423" s="37"/>
      <c r="L423" s="37"/>
      <c r="M423" s="37"/>
      <c r="N423" s="37"/>
      <c r="O423" s="37"/>
      <c r="P423" s="37"/>
      <c r="Q423" s="37"/>
      <c r="R423" s="43" t="s">
        <v>133</v>
      </c>
    </row>
    <row r="424" spans="1:18" ht="12.75">
      <c r="A424" s="29" t="s">
        <v>107</v>
      </c>
      <c r="B424" s="29" t="s">
        <v>118</v>
      </c>
      <c r="C424" s="37"/>
      <c r="D424" s="38">
        <v>2</v>
      </c>
      <c r="E424" s="38">
        <v>1</v>
      </c>
      <c r="F424" s="39">
        <f>IF(D424&gt;E424,1,0)</f>
        <v>1</v>
      </c>
      <c r="G424" s="39">
        <f>IF(E424&gt;D424,1,0)</f>
        <v>0</v>
      </c>
      <c r="H424" s="42"/>
      <c r="I424" s="37"/>
      <c r="J424" s="37"/>
      <c r="K424" s="37"/>
      <c r="L424" s="37"/>
      <c r="M424" s="37"/>
      <c r="N424" s="37"/>
      <c r="O424" s="37"/>
      <c r="P424" s="37"/>
      <c r="Q424" s="37"/>
      <c r="R424" s="43" t="s">
        <v>224</v>
      </c>
    </row>
    <row r="425" spans="1:18" ht="12.75">
      <c r="A425" s="29" t="s">
        <v>113</v>
      </c>
      <c r="B425" s="29" t="s">
        <v>115</v>
      </c>
      <c r="C425" s="37"/>
      <c r="D425" s="38">
        <v>7</v>
      </c>
      <c r="E425" s="38">
        <v>1</v>
      </c>
      <c r="F425" s="39">
        <f>IF(D425&gt;E425,1,0)</f>
        <v>1</v>
      </c>
      <c r="G425" s="39">
        <f>IF(E425&gt;D425,1,0)</f>
        <v>0</v>
      </c>
      <c r="H425" s="42"/>
      <c r="I425" s="37"/>
      <c r="J425" s="37"/>
      <c r="K425" s="37"/>
      <c r="L425" s="37"/>
      <c r="M425" s="37"/>
      <c r="N425" s="37"/>
      <c r="O425" s="37"/>
      <c r="P425" s="37"/>
      <c r="Q425" s="37"/>
      <c r="R425" s="43" t="s">
        <v>134</v>
      </c>
    </row>
    <row r="426" spans="1:18" ht="12.75">
      <c r="A426" s="17"/>
      <c r="B426" s="17"/>
      <c r="C426" s="37"/>
      <c r="D426" s="38">
        <f>SUM(D422+D423+D424+D425)</f>
        <v>21</v>
      </c>
      <c r="E426" s="38">
        <f>SUM(E422+E423+E424+E425)</f>
        <v>7</v>
      </c>
      <c r="F426" s="39">
        <f>IF(D426&lt;&gt;E426,IF(D426&gt;E426,1,0),IF(H426&gt;I426,1,0))</f>
        <v>1</v>
      </c>
      <c r="G426" s="39">
        <f>IF(D426&lt;&gt;E426,IF(E426&gt;D426,1,0),IF(I426&gt;H426,1,0))</f>
        <v>0</v>
      </c>
      <c r="H426" s="42"/>
      <c r="I426" s="37"/>
      <c r="J426" s="37"/>
      <c r="K426" s="37"/>
      <c r="L426" s="37"/>
      <c r="M426" s="37"/>
      <c r="N426" s="37"/>
      <c r="O426" s="37"/>
      <c r="P426" s="37"/>
      <c r="Q426" s="37"/>
      <c r="R426" s="17"/>
    </row>
    <row r="427" ht="13.5" thickBot="1">
      <c r="R427" s="17"/>
    </row>
    <row r="428" spans="1:18" ht="13.5" thickBot="1">
      <c r="A428" s="16" t="str">
        <f>A397</f>
        <v>ALFIERI TORINO</v>
      </c>
      <c r="B428" s="16" t="str">
        <f>B397</f>
        <v>SCORPIONS</v>
      </c>
      <c r="C428" s="32"/>
      <c r="D428" s="33">
        <f>SUM(F429:F432)</f>
        <v>3</v>
      </c>
      <c r="E428" s="33">
        <f>SUM(G429:G432)</f>
        <v>0</v>
      </c>
      <c r="F428" s="34"/>
      <c r="G428" s="35"/>
      <c r="H428" s="35"/>
      <c r="I428" s="32"/>
      <c r="J428" s="32"/>
      <c r="K428" s="32"/>
      <c r="L428" s="32"/>
      <c r="M428" s="32"/>
      <c r="N428" s="32"/>
      <c r="O428" s="32"/>
      <c r="P428" s="32"/>
      <c r="Q428" s="32"/>
      <c r="R428" s="36" t="str">
        <f>R397</f>
        <v>STRADIVARI</v>
      </c>
    </row>
    <row r="429" spans="1:18" ht="12.75">
      <c r="A429" s="29" t="s">
        <v>211</v>
      </c>
      <c r="B429" s="29" t="s">
        <v>119</v>
      </c>
      <c r="C429" s="37"/>
      <c r="D429" s="38">
        <v>0</v>
      </c>
      <c r="E429" s="38">
        <v>0</v>
      </c>
      <c r="F429" s="39">
        <f>IF(D429&gt;E429,1,0)</f>
        <v>0</v>
      </c>
      <c r="G429" s="39">
        <f>IF(E429&gt;D429,1,0)</f>
        <v>0</v>
      </c>
      <c r="H429" s="42"/>
      <c r="I429" s="37"/>
      <c r="J429" s="37"/>
      <c r="K429" s="37"/>
      <c r="L429" s="37"/>
      <c r="M429" s="37"/>
      <c r="N429" s="37"/>
      <c r="O429" s="37"/>
      <c r="P429" s="37"/>
      <c r="Q429" s="37"/>
      <c r="R429" s="43" t="s">
        <v>88</v>
      </c>
    </row>
    <row r="430" spans="1:18" ht="12.75">
      <c r="A430" s="29" t="s">
        <v>125</v>
      </c>
      <c r="B430" s="29" t="s">
        <v>225</v>
      </c>
      <c r="C430" s="37"/>
      <c r="D430" s="38">
        <v>3</v>
      </c>
      <c r="E430" s="38">
        <v>1</v>
      </c>
      <c r="F430" s="39">
        <f>IF(D430&gt;E430,1,0)</f>
        <v>1</v>
      </c>
      <c r="G430" s="39">
        <f>IF(E430&gt;D430,1,0)</f>
        <v>0</v>
      </c>
      <c r="H430" s="42"/>
      <c r="I430" s="37"/>
      <c r="J430" s="37"/>
      <c r="K430" s="37"/>
      <c r="L430" s="37"/>
      <c r="M430" s="37"/>
      <c r="N430" s="37"/>
      <c r="O430" s="37"/>
      <c r="P430" s="37"/>
      <c r="Q430" s="37"/>
      <c r="R430" s="43" t="s">
        <v>181</v>
      </c>
    </row>
    <row r="431" spans="1:18" ht="12.75">
      <c r="A431" s="29" t="s">
        <v>98</v>
      </c>
      <c r="B431" s="29" t="s">
        <v>121</v>
      </c>
      <c r="C431" s="37"/>
      <c r="D431" s="38">
        <v>1</v>
      </c>
      <c r="E431" s="38">
        <v>0</v>
      </c>
      <c r="F431" s="39">
        <f>IF(D431&gt;E431,1,0)</f>
        <v>1</v>
      </c>
      <c r="G431" s="39">
        <f>IF(E431&gt;D431,1,0)</f>
        <v>0</v>
      </c>
      <c r="H431" s="42"/>
      <c r="I431" s="37"/>
      <c r="J431" s="37"/>
      <c r="K431" s="37"/>
      <c r="L431" s="37"/>
      <c r="M431" s="37"/>
      <c r="N431" s="37"/>
      <c r="O431" s="37"/>
      <c r="P431" s="37"/>
      <c r="Q431" s="37"/>
      <c r="R431" s="43" t="s">
        <v>89</v>
      </c>
    </row>
    <row r="432" spans="1:18" ht="12.75">
      <c r="A432" s="29" t="s">
        <v>95</v>
      </c>
      <c r="B432" s="29" t="s">
        <v>132</v>
      </c>
      <c r="C432" s="37"/>
      <c r="D432" s="38">
        <v>3</v>
      </c>
      <c r="E432" s="38">
        <v>0</v>
      </c>
      <c r="F432" s="39">
        <f>IF(D432&gt;E432,1,0)</f>
        <v>1</v>
      </c>
      <c r="G432" s="39">
        <f>IF(E432&gt;D432,1,0)</f>
        <v>0</v>
      </c>
      <c r="H432" s="42"/>
      <c r="I432" s="37"/>
      <c r="J432" s="37"/>
      <c r="K432" s="37"/>
      <c r="L432" s="37"/>
      <c r="M432" s="37"/>
      <c r="N432" s="37"/>
      <c r="O432" s="37"/>
      <c r="P432" s="37"/>
      <c r="Q432" s="37"/>
      <c r="R432" s="43" t="s">
        <v>180</v>
      </c>
    </row>
    <row r="433" spans="1:18" ht="12.75">
      <c r="A433" s="17"/>
      <c r="B433" s="17"/>
      <c r="C433" s="37"/>
      <c r="D433" s="38">
        <f>SUM(D429+D430+D431+D432)</f>
        <v>7</v>
      </c>
      <c r="E433" s="38">
        <f>SUM(E429+E430+E431+E432)</f>
        <v>1</v>
      </c>
      <c r="F433" s="39">
        <f>IF(D433&lt;&gt;E433,IF(D433&gt;E433,1,0),IF(H433&gt;I433,1,0))</f>
        <v>1</v>
      </c>
      <c r="G433" s="39">
        <f>IF(D433&lt;&gt;E433,IF(E433&gt;D433,1,0),IF(I433&gt;H433,1,0))</f>
        <v>0</v>
      </c>
      <c r="H433" s="42"/>
      <c r="I433" s="37"/>
      <c r="J433" s="37"/>
      <c r="K433" s="37"/>
      <c r="L433" s="37"/>
      <c r="M433" s="37"/>
      <c r="N433" s="37"/>
      <c r="O433" s="37"/>
      <c r="P433" s="37"/>
      <c r="Q433" s="37"/>
      <c r="R433" s="17"/>
    </row>
  </sheetData>
  <sheetProtection/>
  <mergeCells count="34">
    <mergeCell ref="D77:E77"/>
    <mergeCell ref="D84:E84"/>
    <mergeCell ref="C1:S3"/>
    <mergeCell ref="D32:E32"/>
    <mergeCell ref="C8:S10"/>
    <mergeCell ref="C4:S6"/>
    <mergeCell ref="A16:S17"/>
    <mergeCell ref="A30:S31"/>
    <mergeCell ref="A13:S14"/>
    <mergeCell ref="D39:E39"/>
    <mergeCell ref="A75:S76"/>
    <mergeCell ref="D212:E212"/>
    <mergeCell ref="D219:E219"/>
    <mergeCell ref="A210:S211"/>
    <mergeCell ref="D174:E174"/>
    <mergeCell ref="D122:E122"/>
    <mergeCell ref="A120:S121"/>
    <mergeCell ref="D129:E129"/>
    <mergeCell ref="D167:E167"/>
    <mergeCell ref="A165:S166"/>
    <mergeCell ref="D257:E257"/>
    <mergeCell ref="D264:E264"/>
    <mergeCell ref="D302:E302"/>
    <mergeCell ref="A300:S301"/>
    <mergeCell ref="V17:AC17"/>
    <mergeCell ref="V27:AC27"/>
    <mergeCell ref="D309:E309"/>
    <mergeCell ref="D399:E399"/>
    <mergeCell ref="D347:E347"/>
    <mergeCell ref="D354:E354"/>
    <mergeCell ref="D392:E392"/>
    <mergeCell ref="A345:S346"/>
    <mergeCell ref="A390:S391"/>
    <mergeCell ref="A255:S256"/>
  </mergeCells>
  <printOptions/>
  <pageMargins left="0.75" right="0.75" top="1" bottom="1" header="0.5" footer="0.5"/>
  <pageSetup horizontalDpi="360" verticalDpi="360" orientation="portrait" paperSize="9" r:id="rId2"/>
  <ignoredErrors>
    <ignoredError sqref="C32:M32 J24:L27 C20:D23 C24:D27 J19:J23 K20:K23 D19 M28 L21:L23" evalError="1"/>
    <ignoredError sqref="A34:B35 B81 B125:B126 B169 B214 B396 B304 A395:B395 A350:B350 B349 B260:B261 B216 A261 R81 R215 R261 R306" formula="1"/>
    <ignoredError sqref="R20:R21 R25:R28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9"/>
  <sheetViews>
    <sheetView zoomScalePageLayoutView="0" workbookViewId="0" topLeftCell="A11">
      <selection activeCell="M88" sqref="M88"/>
    </sheetView>
  </sheetViews>
  <sheetFormatPr defaultColWidth="9.140625" defaultRowHeight="12.75"/>
  <sheetData>
    <row r="1" spans="1:13" ht="13.5" customHeight="1">
      <c r="A1" s="10"/>
      <c r="B1" s="10"/>
      <c r="C1" s="10"/>
      <c r="D1" s="58" t="s">
        <v>2</v>
      </c>
      <c r="E1" s="58"/>
      <c r="F1" s="58"/>
      <c r="G1" s="58"/>
      <c r="H1" s="58"/>
      <c r="I1" s="58"/>
      <c r="J1" s="58"/>
      <c r="K1" s="45"/>
      <c r="L1" s="45"/>
      <c r="M1" s="45"/>
    </row>
    <row r="2" spans="1:13" ht="13.5" customHeight="1">
      <c r="A2" s="10"/>
      <c r="B2" s="10"/>
      <c r="C2" s="10"/>
      <c r="D2" s="58"/>
      <c r="E2" s="58"/>
      <c r="F2" s="58"/>
      <c r="G2" s="58"/>
      <c r="H2" s="58"/>
      <c r="I2" s="58"/>
      <c r="J2" s="58"/>
      <c r="K2" s="45"/>
      <c r="L2" s="45"/>
      <c r="M2" s="45"/>
    </row>
    <row r="3" spans="1:13" ht="13.5" customHeight="1">
      <c r="A3" s="10"/>
      <c r="B3" s="10"/>
      <c r="C3" s="10"/>
      <c r="D3" s="58"/>
      <c r="E3" s="58"/>
      <c r="F3" s="58"/>
      <c r="G3" s="58"/>
      <c r="H3" s="58"/>
      <c r="I3" s="58"/>
      <c r="J3" s="58"/>
      <c r="K3" s="45"/>
      <c r="L3" s="45"/>
      <c r="M3" s="45"/>
    </row>
    <row r="4" spans="1:13" ht="13.5" customHeight="1">
      <c r="A4" s="9" t="s">
        <v>1</v>
      </c>
      <c r="B4" s="9"/>
      <c r="C4" s="9"/>
      <c r="D4" s="57" t="s">
        <v>1</v>
      </c>
      <c r="E4" s="57"/>
      <c r="F4" s="57"/>
      <c r="G4" s="57"/>
      <c r="H4" s="57"/>
      <c r="I4" s="57"/>
      <c r="J4" s="57"/>
      <c r="K4" s="46"/>
      <c r="L4" s="46"/>
      <c r="M4" s="46"/>
    </row>
    <row r="5" spans="1:13" ht="13.5" customHeight="1">
      <c r="A5" s="9"/>
      <c r="B5" s="9"/>
      <c r="C5" s="9"/>
      <c r="D5" s="57"/>
      <c r="E5" s="57"/>
      <c r="F5" s="57"/>
      <c r="G5" s="57"/>
      <c r="H5" s="57"/>
      <c r="I5" s="57"/>
      <c r="J5" s="57"/>
      <c r="K5" s="46"/>
      <c r="L5" s="46"/>
      <c r="M5" s="46"/>
    </row>
    <row r="6" spans="1:13" ht="13.5" customHeight="1">
      <c r="A6" s="9"/>
      <c r="B6" s="9"/>
      <c r="C6" s="9"/>
      <c r="D6" s="57"/>
      <c r="E6" s="57"/>
      <c r="F6" s="57"/>
      <c r="G6" s="57"/>
      <c r="H6" s="57"/>
      <c r="I6" s="57"/>
      <c r="J6" s="57"/>
      <c r="K6" s="46"/>
      <c r="L6" s="46"/>
      <c r="M6" s="46"/>
    </row>
    <row r="7" spans="1:13" ht="13.5" customHeight="1">
      <c r="A7" s="9"/>
      <c r="B7" s="9"/>
      <c r="C7" s="9"/>
      <c r="D7" s="9"/>
      <c r="E7" s="10"/>
      <c r="F7" s="10"/>
      <c r="G7" s="10"/>
      <c r="H7" s="10"/>
      <c r="I7" s="10"/>
      <c r="J7" s="10"/>
      <c r="K7" s="46"/>
      <c r="L7" s="46"/>
      <c r="M7" s="46"/>
    </row>
    <row r="8" spans="1:13" ht="13.5" customHeight="1">
      <c r="A8" s="9" t="s">
        <v>0</v>
      </c>
      <c r="B8" s="9"/>
      <c r="C8" s="9"/>
      <c r="D8" s="57" t="s">
        <v>0</v>
      </c>
      <c r="E8" s="57"/>
      <c r="F8" s="57"/>
      <c r="G8" s="57"/>
      <c r="H8" s="57"/>
      <c r="I8" s="57"/>
      <c r="J8" s="57"/>
      <c r="K8" s="46"/>
      <c r="L8" s="46"/>
      <c r="M8" s="46"/>
    </row>
    <row r="9" spans="1:13" ht="13.5" customHeight="1">
      <c r="A9" s="9"/>
      <c r="B9" s="9"/>
      <c r="C9" s="9"/>
      <c r="D9" s="57"/>
      <c r="E9" s="57"/>
      <c r="F9" s="57"/>
      <c r="G9" s="57"/>
      <c r="H9" s="57"/>
      <c r="I9" s="57"/>
      <c r="J9" s="57"/>
      <c r="K9" s="46"/>
      <c r="L9" s="46"/>
      <c r="M9" s="46"/>
    </row>
    <row r="10" spans="1:13" ht="13.5" customHeight="1">
      <c r="A10" s="9"/>
      <c r="B10" s="9"/>
      <c r="C10" s="9"/>
      <c r="D10" s="57"/>
      <c r="E10" s="57"/>
      <c r="F10" s="57"/>
      <c r="G10" s="57"/>
      <c r="H10" s="57"/>
      <c r="I10" s="57"/>
      <c r="J10" s="57"/>
      <c r="K10" s="46"/>
      <c r="L10" s="46"/>
      <c r="M10" s="46"/>
    </row>
    <row r="11" spans="1:13" ht="13.5" customHeight="1">
      <c r="A11" s="9"/>
      <c r="B11" s="9"/>
      <c r="C11" s="9"/>
      <c r="D11" s="57"/>
      <c r="E11" s="57"/>
      <c r="F11" s="57"/>
      <c r="G11" s="57"/>
      <c r="H11" s="57"/>
      <c r="I11" s="57"/>
      <c r="J11" s="57"/>
      <c r="K11" s="46"/>
      <c r="L11" s="46"/>
      <c r="M11" s="46"/>
    </row>
    <row r="12" ht="13.5" customHeight="1"/>
    <row r="13" spans="1:10" ht="13.5" customHeight="1">
      <c r="A13" s="60" t="s">
        <v>69</v>
      </c>
      <c r="B13" s="60"/>
      <c r="C13" s="60"/>
      <c r="D13" s="60"/>
      <c r="E13" s="60"/>
      <c r="F13" s="60"/>
      <c r="G13" s="60"/>
      <c r="H13" s="60"/>
      <c r="I13" s="60"/>
      <c r="J13" s="60"/>
    </row>
    <row r="14" spans="1:10" ht="13.5" customHeight="1">
      <c r="A14" s="60"/>
      <c r="B14" s="60"/>
      <c r="C14" s="60"/>
      <c r="D14" s="60"/>
      <c r="E14" s="60"/>
      <c r="F14" s="60"/>
      <c r="G14" s="60"/>
      <c r="H14" s="60"/>
      <c r="I14" s="60"/>
      <c r="J14" s="60"/>
    </row>
    <row r="15" ht="13.5" customHeight="1"/>
    <row r="16" spans="1:10" ht="13.5" customHeight="1">
      <c r="A16" s="65" t="s">
        <v>60</v>
      </c>
      <c r="B16" s="65"/>
      <c r="C16" s="65"/>
      <c r="D16" s="65"/>
      <c r="E16" s="65"/>
      <c r="F16" s="65"/>
      <c r="G16" s="65"/>
      <c r="H16" s="65"/>
      <c r="I16" s="65"/>
      <c r="J16" s="65"/>
    </row>
    <row r="17" spans="1:10" ht="13.5" customHeight="1">
      <c r="A17" s="1" t="s">
        <v>55</v>
      </c>
      <c r="B17" s="1" t="s">
        <v>71</v>
      </c>
      <c r="C17" s="64" t="s">
        <v>72</v>
      </c>
      <c r="D17" s="64"/>
      <c r="E17" s="64" t="s">
        <v>73</v>
      </c>
      <c r="F17" s="64"/>
      <c r="G17" s="64" t="s">
        <v>42</v>
      </c>
      <c r="H17" s="64"/>
      <c r="I17" s="64" t="s">
        <v>43</v>
      </c>
      <c r="J17" s="64"/>
    </row>
    <row r="18" ht="13.5" customHeight="1"/>
    <row r="19" spans="1:10" ht="13.5" customHeight="1">
      <c r="A19" s="1" t="s">
        <v>74</v>
      </c>
      <c r="B19" s="47" t="s">
        <v>56</v>
      </c>
      <c r="C19" s="64" t="str">
        <f>Tabellone!A33</f>
        <v>STRADIVARI</v>
      </c>
      <c r="D19" s="64"/>
      <c r="E19" s="64" t="str">
        <f>Tabellone!B33</f>
        <v>CT CASTANO</v>
      </c>
      <c r="F19" s="64"/>
      <c r="G19" s="1">
        <v>4</v>
      </c>
      <c r="H19" s="1">
        <v>0</v>
      </c>
      <c r="I19" s="64" t="str">
        <f>Tabellone!R33</f>
        <v>ALFIERI TORINO</v>
      </c>
      <c r="J19" s="64"/>
    </row>
    <row r="20" spans="1:10" ht="13.5" customHeight="1">
      <c r="A20" s="1" t="s">
        <v>74</v>
      </c>
      <c r="B20" s="1" t="s">
        <v>57</v>
      </c>
      <c r="C20" s="64" t="str">
        <f>Tabellone!A34</f>
        <v>FLICKERS</v>
      </c>
      <c r="D20" s="64"/>
      <c r="E20" s="64" t="str">
        <f>Tabellone!B34</f>
        <v>CTS GENOVA</v>
      </c>
      <c r="F20" s="64"/>
      <c r="G20" s="1">
        <v>1</v>
      </c>
      <c r="H20" s="1">
        <v>3</v>
      </c>
      <c r="I20" s="64" t="str">
        <f>Tabellone!R34</f>
        <v>VITTORIO ALFIERI</v>
      </c>
      <c r="J20" s="64"/>
    </row>
    <row r="21" spans="1:10" ht="13.5" customHeight="1">
      <c r="A21" s="1" t="s">
        <v>74</v>
      </c>
      <c r="B21" s="1" t="s">
        <v>58</v>
      </c>
      <c r="C21" s="64" t="str">
        <f>Tabellone!A35</f>
        <v>SERENISSIMA</v>
      </c>
      <c r="D21" s="64"/>
      <c r="E21" s="64" t="str">
        <f>Tabellone!B35</f>
        <v>BULLDOGS</v>
      </c>
      <c r="F21" s="64"/>
      <c r="G21" s="1">
        <v>3</v>
      </c>
      <c r="H21" s="1">
        <v>0</v>
      </c>
      <c r="I21" s="64" t="str">
        <f>Tabellone!R35</f>
        <v>SCORPIONS</v>
      </c>
      <c r="J21" s="64"/>
    </row>
    <row r="22" ht="13.5" customHeight="1"/>
    <row r="23" spans="1:10" ht="13.5" customHeight="1">
      <c r="A23" s="65" t="s">
        <v>61</v>
      </c>
      <c r="B23" s="65"/>
      <c r="C23" s="65"/>
      <c r="D23" s="65"/>
      <c r="E23" s="65"/>
      <c r="F23" s="65"/>
      <c r="G23" s="65"/>
      <c r="H23" s="65"/>
      <c r="I23" s="65"/>
      <c r="J23" s="65"/>
    </row>
    <row r="24" spans="1:10" ht="13.5" customHeight="1">
      <c r="A24" s="1" t="s">
        <v>55</v>
      </c>
      <c r="B24" s="1" t="s">
        <v>71</v>
      </c>
      <c r="C24" s="64" t="s">
        <v>72</v>
      </c>
      <c r="D24" s="64"/>
      <c r="E24" s="64" t="s">
        <v>73</v>
      </c>
      <c r="F24" s="64"/>
      <c r="G24" s="64" t="s">
        <v>42</v>
      </c>
      <c r="H24" s="64"/>
      <c r="I24" s="64" t="s">
        <v>43</v>
      </c>
      <c r="J24" s="64"/>
    </row>
    <row r="25" ht="13.5" customHeight="1"/>
    <row r="26" spans="1:10" ht="13.5" customHeight="1">
      <c r="A26" s="1" t="s">
        <v>74</v>
      </c>
      <c r="B26" s="47" t="s">
        <v>56</v>
      </c>
      <c r="C26" s="64" t="str">
        <f>Tabellone!A36</f>
        <v>ALFIERI TORINO</v>
      </c>
      <c r="D26" s="64"/>
      <c r="E26" s="64" t="str">
        <f>Tabellone!B36</f>
        <v>VITTORIO ALFIERI</v>
      </c>
      <c r="F26" s="64"/>
      <c r="G26" s="1">
        <v>1</v>
      </c>
      <c r="H26" s="1">
        <v>2</v>
      </c>
      <c r="I26" s="64" t="str">
        <f>Tabellone!R36</f>
        <v>STRADIVARI</v>
      </c>
      <c r="J26" s="64"/>
    </row>
    <row r="27" spans="1:10" ht="13.5" customHeight="1">
      <c r="A27" s="1" t="s">
        <v>74</v>
      </c>
      <c r="B27" s="1" t="s">
        <v>57</v>
      </c>
      <c r="C27" s="64" t="str">
        <f>Tabellone!A37</f>
        <v>DLF GORIZIA</v>
      </c>
      <c r="D27" s="64"/>
      <c r="E27" s="64" t="str">
        <f>Tabellone!B37</f>
        <v>SCORPIONS</v>
      </c>
      <c r="F27" s="64"/>
      <c r="G27" s="1">
        <v>4</v>
      </c>
      <c r="H27" s="1">
        <v>0</v>
      </c>
      <c r="I27" s="64" t="str">
        <f>Tabellone!R37</f>
        <v>CT CASTANO</v>
      </c>
      <c r="J27" s="64"/>
    </row>
    <row r="28" ht="13.5" customHeight="1"/>
    <row r="29" spans="1:10" ht="13.5" customHeight="1">
      <c r="A29" s="65" t="s">
        <v>62</v>
      </c>
      <c r="B29" s="65"/>
      <c r="C29" s="65"/>
      <c r="D29" s="65"/>
      <c r="E29" s="65"/>
      <c r="F29" s="65"/>
      <c r="G29" s="65"/>
      <c r="H29" s="65"/>
      <c r="I29" s="65"/>
      <c r="J29" s="65"/>
    </row>
    <row r="30" spans="1:10" ht="13.5" customHeight="1">
      <c r="A30" s="1" t="s">
        <v>55</v>
      </c>
      <c r="B30" s="1" t="s">
        <v>71</v>
      </c>
      <c r="C30" s="64" t="s">
        <v>72</v>
      </c>
      <c r="D30" s="64"/>
      <c r="E30" s="64" t="s">
        <v>73</v>
      </c>
      <c r="F30" s="64"/>
      <c r="G30" s="64" t="s">
        <v>42</v>
      </c>
      <c r="H30" s="64"/>
      <c r="I30" s="64" t="s">
        <v>43</v>
      </c>
      <c r="J30" s="64"/>
    </row>
    <row r="31" ht="13.5" customHeight="1"/>
    <row r="32" spans="1:10" ht="13.5" customHeight="1">
      <c r="A32" s="1" t="s">
        <v>74</v>
      </c>
      <c r="B32" s="47" t="s">
        <v>56</v>
      </c>
      <c r="C32" s="64" t="str">
        <f>Tabellone!A78</f>
        <v>DLF GORIZIA</v>
      </c>
      <c r="D32" s="64"/>
      <c r="E32" s="64" t="str">
        <f>Tabellone!B78</f>
        <v>STRADIVARI</v>
      </c>
      <c r="F32" s="64"/>
      <c r="G32" s="1">
        <v>1</v>
      </c>
      <c r="H32" s="1">
        <v>2</v>
      </c>
      <c r="I32" s="64" t="str">
        <f>Tabellone!R78</f>
        <v>BULLDOGS</v>
      </c>
      <c r="J32" s="64"/>
    </row>
    <row r="33" spans="1:10" ht="13.5" customHeight="1">
      <c r="A33" s="1" t="s">
        <v>74</v>
      </c>
      <c r="B33" s="1" t="s">
        <v>57</v>
      </c>
      <c r="C33" s="64" t="str">
        <f>Tabellone!A79</f>
        <v>FLICKERS</v>
      </c>
      <c r="D33" s="64"/>
      <c r="E33" s="64" t="str">
        <f>Tabellone!B79</f>
        <v>CT CASTANO</v>
      </c>
      <c r="F33" s="64"/>
      <c r="G33" s="1">
        <v>4</v>
      </c>
      <c r="H33" s="1">
        <v>0</v>
      </c>
      <c r="I33" s="64" t="str">
        <f>Tabellone!R79</f>
        <v>SERENISSIMA</v>
      </c>
      <c r="J33" s="64"/>
    </row>
    <row r="34" spans="1:10" ht="13.5" customHeight="1">
      <c r="A34" s="1" t="s">
        <v>74</v>
      </c>
      <c r="B34" s="1" t="s">
        <v>58</v>
      </c>
      <c r="C34" s="64" t="str">
        <f>Tabellone!A82</f>
        <v>VITTORIO ALFIERI</v>
      </c>
      <c r="D34" s="64"/>
      <c r="E34" s="64" t="str">
        <f>Tabellone!B82</f>
        <v>SCORPIONS</v>
      </c>
      <c r="F34" s="64"/>
      <c r="G34" s="1">
        <v>2</v>
      </c>
      <c r="H34" s="1">
        <v>1</v>
      </c>
      <c r="I34" s="64" t="str">
        <f>Tabellone!R82</f>
        <v>CTS GENOVA</v>
      </c>
      <c r="J34" s="64"/>
    </row>
    <row r="35" ht="13.5" customHeight="1"/>
    <row r="36" spans="1:10" ht="13.5" customHeight="1">
      <c r="A36" s="65" t="s">
        <v>75</v>
      </c>
      <c r="B36" s="65"/>
      <c r="C36" s="65"/>
      <c r="D36" s="65"/>
      <c r="E36" s="65"/>
      <c r="F36" s="65"/>
      <c r="G36" s="65"/>
      <c r="H36" s="65"/>
      <c r="I36" s="65"/>
      <c r="J36" s="65"/>
    </row>
    <row r="37" spans="1:10" ht="13.5" customHeight="1">
      <c r="A37" s="1" t="s">
        <v>55</v>
      </c>
      <c r="B37" s="1" t="s">
        <v>71</v>
      </c>
      <c r="C37" s="64" t="s">
        <v>72</v>
      </c>
      <c r="D37" s="64"/>
      <c r="E37" s="64" t="s">
        <v>73</v>
      </c>
      <c r="F37" s="64"/>
      <c r="G37" s="64" t="s">
        <v>42</v>
      </c>
      <c r="H37" s="64"/>
      <c r="I37" s="64" t="s">
        <v>43</v>
      </c>
      <c r="J37" s="64"/>
    </row>
    <row r="38" ht="13.5" customHeight="1"/>
    <row r="39" spans="1:10" ht="13.5" customHeight="1">
      <c r="A39" s="1" t="s">
        <v>74</v>
      </c>
      <c r="B39" s="47" t="s">
        <v>56</v>
      </c>
      <c r="C39" s="64" t="str">
        <f>Tabellone!A80</f>
        <v>SERENISSIMA</v>
      </c>
      <c r="D39" s="64"/>
      <c r="E39" s="64" t="str">
        <f>Tabellone!B80</f>
        <v>CTS GENOVA</v>
      </c>
      <c r="F39" s="64"/>
      <c r="G39" s="1">
        <v>3</v>
      </c>
      <c r="H39" s="1">
        <v>1</v>
      </c>
      <c r="I39" s="64" t="str">
        <f>Tabellone!R80</f>
        <v>FLICKERS</v>
      </c>
      <c r="J39" s="64"/>
    </row>
    <row r="40" spans="1:10" ht="13.5" customHeight="1">
      <c r="A40" s="1" t="s">
        <v>74</v>
      </c>
      <c r="B40" s="1" t="s">
        <v>57</v>
      </c>
      <c r="C40" s="64" t="str">
        <f>Tabellone!A81</f>
        <v>ALFIERI TORINO</v>
      </c>
      <c r="D40" s="64"/>
      <c r="E40" s="64" t="str">
        <f>Tabellone!B81</f>
        <v>BULLDOGS</v>
      </c>
      <c r="F40" s="64"/>
      <c r="G40" s="1">
        <v>0</v>
      </c>
      <c r="H40" s="1">
        <v>2</v>
      </c>
      <c r="I40" s="64" t="str">
        <f>Tabellone!R81</f>
        <v>DLF GORIZIA</v>
      </c>
      <c r="J40" s="64"/>
    </row>
    <row r="41" ht="13.5" customHeight="1"/>
    <row r="42" spans="1:10" ht="13.5" customHeight="1">
      <c r="A42" s="65" t="s">
        <v>76</v>
      </c>
      <c r="B42" s="65"/>
      <c r="C42" s="65"/>
      <c r="D42" s="65"/>
      <c r="E42" s="65"/>
      <c r="F42" s="65"/>
      <c r="G42" s="65"/>
      <c r="H42" s="65"/>
      <c r="I42" s="65"/>
      <c r="J42" s="65"/>
    </row>
    <row r="43" spans="1:10" ht="13.5" customHeight="1">
      <c r="A43" s="1" t="s">
        <v>55</v>
      </c>
      <c r="B43" s="1" t="s">
        <v>71</v>
      </c>
      <c r="C43" s="64" t="s">
        <v>72</v>
      </c>
      <c r="D43" s="64"/>
      <c r="E43" s="64" t="s">
        <v>73</v>
      </c>
      <c r="F43" s="64"/>
      <c r="G43" s="64" t="s">
        <v>42</v>
      </c>
      <c r="H43" s="64"/>
      <c r="I43" s="64" t="s">
        <v>43</v>
      </c>
      <c r="J43" s="64"/>
    </row>
    <row r="44" ht="13.5" customHeight="1"/>
    <row r="45" spans="1:10" ht="13.5" customHeight="1">
      <c r="A45" s="1" t="s">
        <v>74</v>
      </c>
      <c r="B45" s="47" t="s">
        <v>56</v>
      </c>
      <c r="C45" s="64" t="str">
        <f>Tabellone!A123</f>
        <v>DLF GORIZIA</v>
      </c>
      <c r="D45" s="64"/>
      <c r="E45" s="64" t="str">
        <f>Tabellone!B123</f>
        <v>SERENISSIMA</v>
      </c>
      <c r="F45" s="64"/>
      <c r="G45" s="1">
        <v>0</v>
      </c>
      <c r="H45" s="1">
        <v>2</v>
      </c>
      <c r="I45" s="64" t="str">
        <f>Tabellone!R123</f>
        <v>ALFIERI TORINO</v>
      </c>
      <c r="J45" s="64"/>
    </row>
    <row r="46" spans="1:10" ht="13.5" customHeight="1">
      <c r="A46" s="1" t="s">
        <v>74</v>
      </c>
      <c r="B46" s="1" t="s">
        <v>57</v>
      </c>
      <c r="C46" s="64" t="str">
        <f>Tabellone!A124</f>
        <v>STRADIVARI</v>
      </c>
      <c r="D46" s="64"/>
      <c r="E46" s="64" t="str">
        <f>Tabellone!B124</f>
        <v>FLICKERS</v>
      </c>
      <c r="F46" s="64"/>
      <c r="G46" s="1">
        <v>1</v>
      </c>
      <c r="H46" s="1">
        <v>1</v>
      </c>
      <c r="I46" s="64" t="str">
        <f>Tabellone!R124</f>
        <v>VITTORIO ALFIERI</v>
      </c>
      <c r="J46" s="64"/>
    </row>
    <row r="47" spans="1:10" ht="13.5" customHeight="1">
      <c r="A47" s="1" t="s">
        <v>74</v>
      </c>
      <c r="B47" s="1" t="s">
        <v>58</v>
      </c>
      <c r="C47" s="64" t="str">
        <f>Tabellone!A127</f>
        <v>BULLDOGS</v>
      </c>
      <c r="D47" s="64"/>
      <c r="E47" s="64" t="str">
        <f>Tabellone!B127</f>
        <v>SCORPIONS</v>
      </c>
      <c r="F47" s="64"/>
      <c r="G47" s="1">
        <v>4</v>
      </c>
      <c r="H47" s="1">
        <v>0</v>
      </c>
      <c r="I47" s="64" t="str">
        <f>Tabellone!R127</f>
        <v>CT CASTANO</v>
      </c>
      <c r="J47" s="64"/>
    </row>
    <row r="48" ht="13.5" customHeight="1"/>
    <row r="49" spans="1:10" ht="13.5" customHeight="1">
      <c r="A49" s="65" t="s">
        <v>77</v>
      </c>
      <c r="B49" s="65"/>
      <c r="C49" s="65"/>
      <c r="D49" s="65"/>
      <c r="E49" s="65"/>
      <c r="F49" s="65"/>
      <c r="G49" s="65"/>
      <c r="H49" s="65"/>
      <c r="I49" s="65"/>
      <c r="J49" s="65"/>
    </row>
    <row r="50" spans="1:10" ht="13.5" customHeight="1">
      <c r="A50" s="1" t="s">
        <v>55</v>
      </c>
      <c r="B50" s="1" t="s">
        <v>71</v>
      </c>
      <c r="C50" s="64" t="s">
        <v>72</v>
      </c>
      <c r="D50" s="64"/>
      <c r="E50" s="64" t="s">
        <v>73</v>
      </c>
      <c r="F50" s="64"/>
      <c r="G50" s="64" t="s">
        <v>42</v>
      </c>
      <c r="H50" s="64"/>
      <c r="I50" s="64" t="s">
        <v>43</v>
      </c>
      <c r="J50" s="64"/>
    </row>
    <row r="51" ht="13.5" customHeight="1"/>
    <row r="52" spans="1:10" ht="13.5" customHeight="1">
      <c r="A52" s="1" t="s">
        <v>74</v>
      </c>
      <c r="B52" s="47" t="s">
        <v>56</v>
      </c>
      <c r="C52" s="64" t="str">
        <f>Tabellone!A125</f>
        <v>ALFIERI TORINO</v>
      </c>
      <c r="D52" s="64"/>
      <c r="E52" s="64" t="str">
        <f>Tabellone!B125</f>
        <v>CT CASTANO</v>
      </c>
      <c r="F52" s="64"/>
      <c r="G52" s="1">
        <v>3</v>
      </c>
      <c r="H52" s="1">
        <v>1</v>
      </c>
      <c r="I52" s="64" t="str">
        <f>Tabellone!R125</f>
        <v>SCORPIONS</v>
      </c>
      <c r="J52" s="64"/>
    </row>
    <row r="53" spans="1:10" ht="13.5" customHeight="1">
      <c r="A53" s="1" t="s">
        <v>74</v>
      </c>
      <c r="B53" s="1" t="s">
        <v>57</v>
      </c>
      <c r="C53" s="64" t="str">
        <f>Tabellone!A126</f>
        <v>VITTORIO ALFIERI</v>
      </c>
      <c r="D53" s="64"/>
      <c r="E53" s="64" t="str">
        <f>Tabellone!B126</f>
        <v>CTS GENOVA</v>
      </c>
      <c r="F53" s="64"/>
      <c r="G53" s="1">
        <v>1</v>
      </c>
      <c r="H53" s="1">
        <v>3</v>
      </c>
      <c r="I53" s="64" t="str">
        <f>Tabellone!R126</f>
        <v>STRADIVARI</v>
      </c>
      <c r="J53" s="64"/>
    </row>
    <row r="54" ht="13.5" customHeight="1"/>
    <row r="55" spans="1:10" ht="13.5" customHeight="1">
      <c r="A55" s="65" t="s">
        <v>78</v>
      </c>
      <c r="B55" s="65"/>
      <c r="C55" s="65"/>
      <c r="D55" s="65"/>
      <c r="E55" s="65"/>
      <c r="F55" s="65"/>
      <c r="G55" s="65"/>
      <c r="H55" s="65"/>
      <c r="I55" s="65"/>
      <c r="J55" s="65"/>
    </row>
    <row r="56" spans="1:10" ht="13.5" customHeight="1">
      <c r="A56" s="1" t="s">
        <v>55</v>
      </c>
      <c r="B56" s="1" t="s">
        <v>71</v>
      </c>
      <c r="C56" s="64" t="s">
        <v>72</v>
      </c>
      <c r="D56" s="64"/>
      <c r="E56" s="64" t="s">
        <v>73</v>
      </c>
      <c r="F56" s="64"/>
      <c r="G56" s="64" t="s">
        <v>42</v>
      </c>
      <c r="H56" s="64"/>
      <c r="I56" s="64" t="s">
        <v>43</v>
      </c>
      <c r="J56" s="64"/>
    </row>
    <row r="57" ht="13.5" customHeight="1"/>
    <row r="58" spans="1:10" ht="13.5" customHeight="1">
      <c r="A58" s="1" t="s">
        <v>74</v>
      </c>
      <c r="B58" s="47" t="s">
        <v>56</v>
      </c>
      <c r="C58" s="64" t="str">
        <f>Tabellone!A168</f>
        <v>DLF GORIZIA</v>
      </c>
      <c r="D58" s="64"/>
      <c r="E58" s="64" t="str">
        <f>Tabellone!B168</f>
        <v>FLICKERS</v>
      </c>
      <c r="F58" s="64"/>
      <c r="G58" s="1">
        <v>1</v>
      </c>
      <c r="H58" s="1">
        <v>1</v>
      </c>
      <c r="I58" s="64" t="str">
        <f>Tabellone!R168</f>
        <v>BULLDOGS</v>
      </c>
      <c r="J58" s="64"/>
    </row>
    <row r="59" spans="1:10" ht="13.5" customHeight="1">
      <c r="A59" s="1" t="s">
        <v>74</v>
      </c>
      <c r="B59" s="1" t="s">
        <v>57</v>
      </c>
      <c r="C59" s="64" t="str">
        <f>Tabellone!A169</f>
        <v>SERENISSIMA</v>
      </c>
      <c r="D59" s="64"/>
      <c r="E59" s="64" t="str">
        <f>Tabellone!B169</f>
        <v>CT CASTANO</v>
      </c>
      <c r="F59" s="64"/>
      <c r="G59" s="1">
        <v>4</v>
      </c>
      <c r="H59" s="1">
        <v>0</v>
      </c>
      <c r="I59" s="64" t="str">
        <f>Tabellone!R169</f>
        <v>CTS GENOVA</v>
      </c>
      <c r="J59" s="64"/>
    </row>
    <row r="60" ht="13.5" customHeight="1"/>
    <row r="61" spans="1:10" ht="13.5" customHeight="1">
      <c r="A61" s="65" t="s">
        <v>79</v>
      </c>
      <c r="B61" s="65"/>
      <c r="C61" s="65"/>
      <c r="D61" s="65"/>
      <c r="E61" s="65"/>
      <c r="F61" s="65"/>
      <c r="G61" s="65"/>
      <c r="H61" s="65"/>
      <c r="I61" s="65"/>
      <c r="J61" s="65"/>
    </row>
    <row r="62" spans="1:10" ht="13.5" customHeight="1">
      <c r="A62" s="1" t="s">
        <v>55</v>
      </c>
      <c r="B62" s="1" t="s">
        <v>71</v>
      </c>
      <c r="C62" s="64" t="s">
        <v>72</v>
      </c>
      <c r="D62" s="64"/>
      <c r="E62" s="64" t="s">
        <v>73</v>
      </c>
      <c r="F62" s="64"/>
      <c r="G62" s="64" t="s">
        <v>42</v>
      </c>
      <c r="H62" s="64"/>
      <c r="I62" s="64" t="s">
        <v>43</v>
      </c>
      <c r="J62" s="64"/>
    </row>
    <row r="63" ht="13.5" customHeight="1"/>
    <row r="64" spans="1:10" ht="13.5" customHeight="1">
      <c r="A64" s="1" t="s">
        <v>74</v>
      </c>
      <c r="B64" s="47" t="s">
        <v>56</v>
      </c>
      <c r="C64" s="64" t="str">
        <f>Tabellone!A170</f>
        <v>ALFIERI TORINO</v>
      </c>
      <c r="D64" s="64"/>
      <c r="E64" s="64" t="str">
        <f>Tabellone!B170</f>
        <v>CTS GENOVA</v>
      </c>
      <c r="F64" s="64"/>
      <c r="G64" s="1">
        <v>0</v>
      </c>
      <c r="H64" s="1">
        <v>4</v>
      </c>
      <c r="I64" s="64" t="str">
        <f>Tabellone!R170</f>
        <v>FLICKERS</v>
      </c>
      <c r="J64" s="64"/>
    </row>
    <row r="65" spans="1:10" ht="13.5" customHeight="1">
      <c r="A65" s="1" t="s">
        <v>74</v>
      </c>
      <c r="B65" s="1" t="s">
        <v>57</v>
      </c>
      <c r="C65" s="64" t="str">
        <f>Tabellone!A171</f>
        <v>VITTORIO ALFIERI</v>
      </c>
      <c r="D65" s="64"/>
      <c r="E65" s="64" t="str">
        <f>Tabellone!B171</f>
        <v>BULLDOGS</v>
      </c>
      <c r="F65" s="64"/>
      <c r="G65" s="1">
        <v>1</v>
      </c>
      <c r="H65" s="1">
        <v>1</v>
      </c>
      <c r="I65" s="64" t="str">
        <f>Tabellone!R171</f>
        <v>SERENISSIMA</v>
      </c>
      <c r="J65" s="64"/>
    </row>
    <row r="66" spans="1:10" ht="13.5" customHeight="1">
      <c r="A66" s="1" t="s">
        <v>74</v>
      </c>
      <c r="B66" s="1" t="s">
        <v>58</v>
      </c>
      <c r="C66" s="64" t="str">
        <f>Tabellone!A172</f>
        <v>STRADIVARI</v>
      </c>
      <c r="D66" s="64"/>
      <c r="E66" s="64" t="str">
        <f>Tabellone!B172</f>
        <v>SCORPIONS</v>
      </c>
      <c r="F66" s="64"/>
      <c r="G66" s="1">
        <v>2</v>
      </c>
      <c r="H66" s="1">
        <v>0</v>
      </c>
      <c r="I66" s="64" t="str">
        <f>Tabellone!R172</f>
        <v>DLF GORIZIA</v>
      </c>
      <c r="J66" s="64"/>
    </row>
    <row r="67" ht="13.5" customHeight="1"/>
    <row r="68" spans="1:10" ht="13.5" customHeight="1">
      <c r="A68" s="65" t="s">
        <v>80</v>
      </c>
      <c r="B68" s="65"/>
      <c r="C68" s="65"/>
      <c r="D68" s="65"/>
      <c r="E68" s="65"/>
      <c r="F68" s="65"/>
      <c r="G68" s="65"/>
      <c r="H68" s="65"/>
      <c r="I68" s="65"/>
      <c r="J68" s="65"/>
    </row>
    <row r="69" spans="1:10" ht="13.5" customHeight="1">
      <c r="A69" s="1" t="s">
        <v>55</v>
      </c>
      <c r="B69" s="1" t="s">
        <v>71</v>
      </c>
      <c r="C69" s="64" t="s">
        <v>72</v>
      </c>
      <c r="D69" s="64"/>
      <c r="E69" s="64" t="s">
        <v>73</v>
      </c>
      <c r="F69" s="64"/>
      <c r="G69" s="64" t="s">
        <v>42</v>
      </c>
      <c r="H69" s="64"/>
      <c r="I69" s="64" t="s">
        <v>43</v>
      </c>
      <c r="J69" s="64"/>
    </row>
    <row r="70" ht="13.5" customHeight="1"/>
    <row r="71" spans="1:10" ht="13.5" customHeight="1">
      <c r="A71" s="1" t="s">
        <v>74</v>
      </c>
      <c r="B71" s="47" t="s">
        <v>56</v>
      </c>
      <c r="C71" s="64" t="str">
        <f>Tabellone!A213</f>
        <v>DLF GORIZIA</v>
      </c>
      <c r="D71" s="64"/>
      <c r="E71" s="64" t="str">
        <f>Tabellone!B213</f>
        <v>ALFIERI TORINO</v>
      </c>
      <c r="F71" s="64"/>
      <c r="G71" s="1">
        <v>2</v>
      </c>
      <c r="H71" s="1">
        <v>1</v>
      </c>
      <c r="I71" s="64" t="str">
        <f>Tabellone!R213</f>
        <v>VITTORIO ALFIERI</v>
      </c>
      <c r="J71" s="64"/>
    </row>
    <row r="72" spans="1:10" ht="13.5" customHeight="1">
      <c r="A72" s="1" t="s">
        <v>74</v>
      </c>
      <c r="B72" s="1" t="s">
        <v>57</v>
      </c>
      <c r="C72" s="64" t="str">
        <f>Tabellone!A216</f>
        <v>BULLDOGS</v>
      </c>
      <c r="D72" s="64"/>
      <c r="E72" s="64" t="str">
        <f>Tabellone!B216</f>
        <v>CTS GENOVA</v>
      </c>
      <c r="F72" s="64"/>
      <c r="G72" s="1">
        <v>2</v>
      </c>
      <c r="H72" s="1">
        <v>1</v>
      </c>
      <c r="I72" s="64" t="str">
        <f>Tabellone!R216</f>
        <v>CT CASTANO</v>
      </c>
      <c r="J72" s="64"/>
    </row>
    <row r="73" spans="1:10" ht="13.5" customHeight="1">
      <c r="A73" s="1" t="s">
        <v>74</v>
      </c>
      <c r="B73" s="1" t="s">
        <v>58</v>
      </c>
      <c r="C73" s="64" t="str">
        <f>Tabellone!A217</f>
        <v>FLICKERS</v>
      </c>
      <c r="D73" s="64"/>
      <c r="E73" s="64" t="str">
        <f>Tabellone!B217</f>
        <v>SCORPIONS</v>
      </c>
      <c r="F73" s="64"/>
      <c r="G73" s="1">
        <v>4</v>
      </c>
      <c r="H73" s="1">
        <v>0</v>
      </c>
      <c r="I73" s="64" t="str">
        <f>Tabellone!R217</f>
        <v>STRADIVARI</v>
      </c>
      <c r="J73" s="64"/>
    </row>
    <row r="74" ht="13.5" customHeight="1"/>
    <row r="75" spans="1:10" ht="13.5" customHeight="1">
      <c r="A75" s="65" t="s">
        <v>81</v>
      </c>
      <c r="B75" s="65"/>
      <c r="C75" s="65"/>
      <c r="D75" s="65"/>
      <c r="E75" s="65"/>
      <c r="F75" s="65"/>
      <c r="G75" s="65"/>
      <c r="H75" s="65"/>
      <c r="I75" s="65"/>
      <c r="J75" s="65"/>
    </row>
    <row r="76" spans="1:10" ht="13.5" customHeight="1">
      <c r="A76" s="1" t="s">
        <v>55</v>
      </c>
      <c r="B76" s="1" t="s">
        <v>71</v>
      </c>
      <c r="C76" s="64" t="s">
        <v>72</v>
      </c>
      <c r="D76" s="64"/>
      <c r="E76" s="64" t="s">
        <v>73</v>
      </c>
      <c r="F76" s="64"/>
      <c r="G76" s="64" t="s">
        <v>42</v>
      </c>
      <c r="H76" s="64"/>
      <c r="I76" s="64" t="s">
        <v>43</v>
      </c>
      <c r="J76" s="64"/>
    </row>
    <row r="77" ht="13.5" customHeight="1"/>
    <row r="78" spans="1:10" ht="13.5" customHeight="1">
      <c r="A78" s="1" t="s">
        <v>74</v>
      </c>
      <c r="B78" s="47" t="s">
        <v>56</v>
      </c>
      <c r="C78" s="64" t="str">
        <f>Tabellone!A214</f>
        <v>STRADIVARI</v>
      </c>
      <c r="D78" s="64"/>
      <c r="E78" s="64" t="str">
        <f>Tabellone!B214</f>
        <v>SERENISSIMA</v>
      </c>
      <c r="F78" s="64"/>
      <c r="G78" s="1">
        <v>0</v>
      </c>
      <c r="H78" s="1">
        <v>2</v>
      </c>
      <c r="I78" s="64" t="str">
        <f>Tabellone!R214</f>
        <v>ALFIERI TORINO</v>
      </c>
      <c r="J78" s="64"/>
    </row>
    <row r="79" spans="1:10" ht="13.5" customHeight="1">
      <c r="A79" s="1" t="s">
        <v>74</v>
      </c>
      <c r="B79" s="1" t="s">
        <v>57</v>
      </c>
      <c r="C79" s="64" t="str">
        <f>Tabellone!A215</f>
        <v>VITTORIO ALFIERI</v>
      </c>
      <c r="D79" s="64"/>
      <c r="E79" s="64" t="str">
        <f>Tabellone!B215</f>
        <v>CT CASTANO</v>
      </c>
      <c r="F79" s="64"/>
      <c r="G79" s="1">
        <v>3</v>
      </c>
      <c r="H79" s="1">
        <v>1</v>
      </c>
      <c r="I79" s="64" t="str">
        <f>Tabellone!R215</f>
        <v>SCORPIONS</v>
      </c>
      <c r="J79" s="64"/>
    </row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</sheetData>
  <sheetProtection/>
  <mergeCells count="129">
    <mergeCell ref="C79:D79"/>
    <mergeCell ref="E79:F79"/>
    <mergeCell ref="I79:J79"/>
    <mergeCell ref="A75:J75"/>
    <mergeCell ref="C76:D76"/>
    <mergeCell ref="E76:F76"/>
    <mergeCell ref="G76:H76"/>
    <mergeCell ref="I76:J76"/>
    <mergeCell ref="C78:D78"/>
    <mergeCell ref="E78:F78"/>
    <mergeCell ref="I78:J78"/>
    <mergeCell ref="C72:D72"/>
    <mergeCell ref="E72:F72"/>
    <mergeCell ref="I72:J72"/>
    <mergeCell ref="C73:D73"/>
    <mergeCell ref="E73:F73"/>
    <mergeCell ref="I73:J73"/>
    <mergeCell ref="C66:D66"/>
    <mergeCell ref="E66:F66"/>
    <mergeCell ref="I66:J66"/>
    <mergeCell ref="A68:J68"/>
    <mergeCell ref="C71:D71"/>
    <mergeCell ref="E71:F71"/>
    <mergeCell ref="I71:J71"/>
    <mergeCell ref="C64:D64"/>
    <mergeCell ref="E64:F64"/>
    <mergeCell ref="I64:J64"/>
    <mergeCell ref="C65:D65"/>
    <mergeCell ref="E65:F65"/>
    <mergeCell ref="I65:J65"/>
    <mergeCell ref="C69:D69"/>
    <mergeCell ref="C59:D59"/>
    <mergeCell ref="E59:F59"/>
    <mergeCell ref="I59:J59"/>
    <mergeCell ref="A61:J61"/>
    <mergeCell ref="C62:D62"/>
    <mergeCell ref="E62:F62"/>
    <mergeCell ref="G62:H62"/>
    <mergeCell ref="I62:J62"/>
    <mergeCell ref="C56:D56"/>
    <mergeCell ref="E56:F56"/>
    <mergeCell ref="G56:H56"/>
    <mergeCell ref="I56:J56"/>
    <mergeCell ref="C58:D58"/>
    <mergeCell ref="E58:F58"/>
    <mergeCell ref="I58:J58"/>
    <mergeCell ref="C52:D52"/>
    <mergeCell ref="E52:F52"/>
    <mergeCell ref="I52:J52"/>
    <mergeCell ref="C53:D53"/>
    <mergeCell ref="E53:F53"/>
    <mergeCell ref="I53:J53"/>
    <mergeCell ref="A55:J55"/>
    <mergeCell ref="C47:D47"/>
    <mergeCell ref="E47:F47"/>
    <mergeCell ref="I47:J47"/>
    <mergeCell ref="A49:J49"/>
    <mergeCell ref="C50:D50"/>
    <mergeCell ref="E50:F50"/>
    <mergeCell ref="G50:H50"/>
    <mergeCell ref="I50:J50"/>
    <mergeCell ref="C45:D45"/>
    <mergeCell ref="E45:F45"/>
    <mergeCell ref="I45:J45"/>
    <mergeCell ref="C46:D46"/>
    <mergeCell ref="E46:F46"/>
    <mergeCell ref="I46:J46"/>
    <mergeCell ref="C40:D40"/>
    <mergeCell ref="E40:F40"/>
    <mergeCell ref="I40:J40"/>
    <mergeCell ref="A42:J42"/>
    <mergeCell ref="A16:J16"/>
    <mergeCell ref="C17:D17"/>
    <mergeCell ref="E17:F17"/>
    <mergeCell ref="G17:H17"/>
    <mergeCell ref="I17:J17"/>
    <mergeCell ref="D1:J3"/>
    <mergeCell ref="D4:J6"/>
    <mergeCell ref="D8:J11"/>
    <mergeCell ref="A13:J14"/>
    <mergeCell ref="I24:J24"/>
    <mergeCell ref="C26:D26"/>
    <mergeCell ref="E26:F26"/>
    <mergeCell ref="I26:J26"/>
    <mergeCell ref="C19:D19"/>
    <mergeCell ref="E19:F19"/>
    <mergeCell ref="I19:J19"/>
    <mergeCell ref="C20:D20"/>
    <mergeCell ref="E20:F20"/>
    <mergeCell ref="I20:J20"/>
    <mergeCell ref="C27:D27"/>
    <mergeCell ref="E27:F27"/>
    <mergeCell ref="I27:J27"/>
    <mergeCell ref="C21:D21"/>
    <mergeCell ref="E21:F21"/>
    <mergeCell ref="I21:J21"/>
    <mergeCell ref="A23:J23"/>
    <mergeCell ref="C24:D24"/>
    <mergeCell ref="E24:F24"/>
    <mergeCell ref="G24:H24"/>
    <mergeCell ref="A29:J29"/>
    <mergeCell ref="C30:D30"/>
    <mergeCell ref="E30:F30"/>
    <mergeCell ref="G30:H30"/>
    <mergeCell ref="I30:J30"/>
    <mergeCell ref="C37:D37"/>
    <mergeCell ref="E37:F37"/>
    <mergeCell ref="G37:H37"/>
    <mergeCell ref="I37:J37"/>
    <mergeCell ref="A36:J36"/>
    <mergeCell ref="C32:D32"/>
    <mergeCell ref="E32:F32"/>
    <mergeCell ref="I32:J32"/>
    <mergeCell ref="C33:D33"/>
    <mergeCell ref="E33:F33"/>
    <mergeCell ref="I33:J33"/>
    <mergeCell ref="C34:D34"/>
    <mergeCell ref="E34:F34"/>
    <mergeCell ref="I34:J34"/>
    <mergeCell ref="E69:F69"/>
    <mergeCell ref="G69:H69"/>
    <mergeCell ref="I69:J69"/>
    <mergeCell ref="C39:D39"/>
    <mergeCell ref="E39:F39"/>
    <mergeCell ref="I39:J39"/>
    <mergeCell ref="C43:D43"/>
    <mergeCell ref="E43:F43"/>
    <mergeCell ref="G43:H43"/>
    <mergeCell ref="I43:J43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6"/>
  <sheetViews>
    <sheetView zoomScalePageLayoutView="0" workbookViewId="0" topLeftCell="A46">
      <selection activeCell="H66" sqref="H66"/>
    </sheetView>
  </sheetViews>
  <sheetFormatPr defaultColWidth="9.140625" defaultRowHeight="12.75"/>
  <sheetData>
    <row r="1" spans="1:10" ht="13.5" customHeight="1">
      <c r="A1" s="10"/>
      <c r="B1" s="10"/>
      <c r="C1" s="10"/>
      <c r="D1" s="58" t="s">
        <v>2</v>
      </c>
      <c r="E1" s="58"/>
      <c r="F1" s="58"/>
      <c r="G1" s="58"/>
      <c r="H1" s="58"/>
      <c r="I1" s="58"/>
      <c r="J1" s="58"/>
    </row>
    <row r="2" spans="1:10" ht="13.5" customHeight="1">
      <c r="A2" s="10"/>
      <c r="B2" s="10"/>
      <c r="C2" s="10"/>
      <c r="D2" s="58"/>
      <c r="E2" s="58"/>
      <c r="F2" s="58"/>
      <c r="G2" s="58"/>
      <c r="H2" s="58"/>
      <c r="I2" s="58"/>
      <c r="J2" s="58"/>
    </row>
    <row r="3" spans="1:10" ht="13.5" customHeight="1">
      <c r="A3" s="10"/>
      <c r="B3" s="10"/>
      <c r="C3" s="10"/>
      <c r="D3" s="58"/>
      <c r="E3" s="58"/>
      <c r="F3" s="58"/>
      <c r="G3" s="58"/>
      <c r="H3" s="58"/>
      <c r="I3" s="58"/>
      <c r="J3" s="58"/>
    </row>
    <row r="4" spans="1:10" ht="13.5" customHeight="1">
      <c r="A4" s="9" t="s">
        <v>1</v>
      </c>
      <c r="B4" s="9"/>
      <c r="C4" s="9"/>
      <c r="D4" s="57" t="s">
        <v>1</v>
      </c>
      <c r="E4" s="57"/>
      <c r="F4" s="57"/>
      <c r="G4" s="57"/>
      <c r="H4" s="57"/>
      <c r="I4" s="57"/>
      <c r="J4" s="57"/>
    </row>
    <row r="5" spans="1:10" ht="13.5" customHeight="1">
      <c r="A5" s="9"/>
      <c r="B5" s="9"/>
      <c r="C5" s="9"/>
      <c r="D5" s="57"/>
      <c r="E5" s="57"/>
      <c r="F5" s="57"/>
      <c r="G5" s="57"/>
      <c r="H5" s="57"/>
      <c r="I5" s="57"/>
      <c r="J5" s="57"/>
    </row>
    <row r="6" spans="1:10" ht="13.5" customHeight="1">
      <c r="A6" s="9"/>
      <c r="B6" s="9"/>
      <c r="C6" s="9"/>
      <c r="D6" s="57"/>
      <c r="E6" s="57"/>
      <c r="F6" s="57"/>
      <c r="G6" s="57"/>
      <c r="H6" s="57"/>
      <c r="I6" s="57"/>
      <c r="J6" s="57"/>
    </row>
    <row r="7" spans="1:10" ht="13.5" customHeight="1">
      <c r="A7" s="9"/>
      <c r="B7" s="9"/>
      <c r="C7" s="9"/>
      <c r="D7" s="9"/>
      <c r="E7" s="10"/>
      <c r="F7" s="10"/>
      <c r="G7" s="10"/>
      <c r="H7" s="10"/>
      <c r="I7" s="10"/>
      <c r="J7" s="10"/>
    </row>
    <row r="8" spans="1:10" ht="13.5" customHeight="1">
      <c r="A8" s="9" t="s">
        <v>0</v>
      </c>
      <c r="B8" s="9"/>
      <c r="C8" s="9"/>
      <c r="D8" s="57" t="s">
        <v>0</v>
      </c>
      <c r="E8" s="57"/>
      <c r="F8" s="57"/>
      <c r="G8" s="57"/>
      <c r="H8" s="57"/>
      <c r="I8" s="57"/>
      <c r="J8" s="57"/>
    </row>
    <row r="9" spans="1:10" ht="13.5" customHeight="1">
      <c r="A9" s="9"/>
      <c r="B9" s="9"/>
      <c r="C9" s="9"/>
      <c r="D9" s="57"/>
      <c r="E9" s="57"/>
      <c r="F9" s="57"/>
      <c r="G9" s="57"/>
      <c r="H9" s="57"/>
      <c r="I9" s="57"/>
      <c r="J9" s="57"/>
    </row>
    <row r="10" spans="1:10" ht="13.5" customHeight="1">
      <c r="A10" s="9"/>
      <c r="B10" s="9"/>
      <c r="C10" s="9"/>
      <c r="D10" s="57"/>
      <c r="E10" s="57"/>
      <c r="F10" s="57"/>
      <c r="G10" s="57"/>
      <c r="H10" s="57"/>
      <c r="I10" s="57"/>
      <c r="J10" s="57"/>
    </row>
    <row r="11" spans="1:10" ht="13.5" customHeight="1">
      <c r="A11" s="9"/>
      <c r="B11" s="9"/>
      <c r="C11" s="9"/>
      <c r="D11" s="57"/>
      <c r="E11" s="57"/>
      <c r="F11" s="57"/>
      <c r="G11" s="57"/>
      <c r="H11" s="57"/>
      <c r="I11" s="57"/>
      <c r="J11" s="57"/>
    </row>
    <row r="12" ht="13.5" customHeight="1"/>
    <row r="13" spans="1:10" ht="13.5" customHeight="1">
      <c r="A13" s="60" t="s">
        <v>70</v>
      </c>
      <c r="B13" s="60"/>
      <c r="C13" s="60"/>
      <c r="D13" s="60"/>
      <c r="E13" s="60"/>
      <c r="F13" s="60"/>
      <c r="G13" s="60"/>
      <c r="H13" s="60"/>
      <c r="I13" s="60"/>
      <c r="J13" s="60"/>
    </row>
    <row r="14" spans="1:10" ht="13.5" customHeight="1">
      <c r="A14" s="60"/>
      <c r="B14" s="60"/>
      <c r="C14" s="60"/>
      <c r="D14" s="60"/>
      <c r="E14" s="60"/>
      <c r="F14" s="60"/>
      <c r="G14" s="60"/>
      <c r="H14" s="60"/>
      <c r="I14" s="60"/>
      <c r="J14" s="60"/>
    </row>
    <row r="15" ht="13.5" customHeight="1"/>
    <row r="16" spans="1:10" ht="13.5" customHeight="1">
      <c r="A16" s="65" t="s">
        <v>65</v>
      </c>
      <c r="B16" s="65"/>
      <c r="C16" s="65"/>
      <c r="D16" s="65"/>
      <c r="E16" s="65"/>
      <c r="F16" s="65"/>
      <c r="G16" s="65"/>
      <c r="H16" s="65"/>
      <c r="I16" s="65"/>
      <c r="J16" s="65"/>
    </row>
    <row r="17" spans="1:10" ht="13.5" customHeight="1">
      <c r="A17" s="1" t="s">
        <v>55</v>
      </c>
      <c r="B17" s="1" t="s">
        <v>71</v>
      </c>
      <c r="C17" s="64" t="s">
        <v>72</v>
      </c>
      <c r="D17" s="64"/>
      <c r="E17" s="64" t="s">
        <v>73</v>
      </c>
      <c r="F17" s="64"/>
      <c r="G17" s="64" t="s">
        <v>42</v>
      </c>
      <c r="H17" s="64"/>
      <c r="I17" s="64" t="s">
        <v>43</v>
      </c>
      <c r="J17" s="64"/>
    </row>
    <row r="18" ht="13.5" customHeight="1"/>
    <row r="19" spans="1:10" ht="13.5" customHeight="1">
      <c r="A19" s="1" t="s">
        <v>74</v>
      </c>
      <c r="B19" s="47" t="s">
        <v>56</v>
      </c>
      <c r="C19" s="64" t="str">
        <f>Tabellone!A258</f>
        <v>DLF GORIZIA</v>
      </c>
      <c r="D19" s="64"/>
      <c r="E19" s="64" t="str">
        <f>Tabellone!B258</f>
        <v>VITTORIO ALFIERI</v>
      </c>
      <c r="F19" s="64"/>
      <c r="G19" s="1">
        <v>4</v>
      </c>
      <c r="H19" s="1">
        <v>0</v>
      </c>
      <c r="I19" s="64" t="str">
        <f>Tabellone!R258</f>
        <v>FLICKERS</v>
      </c>
      <c r="J19" s="64"/>
    </row>
    <row r="20" spans="1:10" ht="13.5" customHeight="1">
      <c r="A20" s="1" t="s">
        <v>74</v>
      </c>
      <c r="B20" s="1" t="s">
        <v>57</v>
      </c>
      <c r="C20" s="64" t="str">
        <f>Tabellone!A259</f>
        <v>STRADIVARI</v>
      </c>
      <c r="D20" s="64"/>
      <c r="E20" s="64" t="str">
        <f>Tabellone!B259</f>
        <v>ALFIERI TORINO</v>
      </c>
      <c r="F20" s="64"/>
      <c r="G20" s="1">
        <v>3</v>
      </c>
      <c r="H20" s="1">
        <v>1</v>
      </c>
      <c r="I20" s="64" t="str">
        <f>Tabellone!R259</f>
        <v>SERENISSIMA</v>
      </c>
      <c r="J20" s="64"/>
    </row>
    <row r="21" spans="1:10" ht="13.5" customHeight="1">
      <c r="A21" s="1" t="s">
        <v>74</v>
      </c>
      <c r="B21" s="1" t="s">
        <v>58</v>
      </c>
      <c r="C21" s="64" t="str">
        <f>Tabellone!A262</f>
        <v>CTS GENOVA</v>
      </c>
      <c r="D21" s="64"/>
      <c r="E21" s="64" t="str">
        <f>Tabellone!B262</f>
        <v>SCORPIONS</v>
      </c>
      <c r="F21" s="64"/>
      <c r="G21" s="1">
        <v>4</v>
      </c>
      <c r="H21" s="1">
        <v>0</v>
      </c>
      <c r="I21" s="64" t="str">
        <f>Tabellone!R262</f>
        <v>BULLDOGS</v>
      </c>
      <c r="J21" s="64"/>
    </row>
    <row r="22" ht="13.5" customHeight="1"/>
    <row r="23" spans="1:10" ht="13.5" customHeight="1">
      <c r="A23" s="65" t="s">
        <v>66</v>
      </c>
      <c r="B23" s="65"/>
      <c r="C23" s="65"/>
      <c r="D23" s="65"/>
      <c r="E23" s="65"/>
      <c r="F23" s="65"/>
      <c r="G23" s="65"/>
      <c r="H23" s="65"/>
      <c r="I23" s="65"/>
      <c r="J23" s="65"/>
    </row>
    <row r="24" spans="1:10" ht="13.5" customHeight="1">
      <c r="A24" s="1" t="s">
        <v>55</v>
      </c>
      <c r="B24" s="1" t="s">
        <v>71</v>
      </c>
      <c r="C24" s="64" t="s">
        <v>72</v>
      </c>
      <c r="D24" s="64"/>
      <c r="E24" s="64" t="s">
        <v>73</v>
      </c>
      <c r="F24" s="64"/>
      <c r="G24" s="64" t="s">
        <v>42</v>
      </c>
      <c r="H24" s="64"/>
      <c r="I24" s="64" t="s">
        <v>43</v>
      </c>
      <c r="J24" s="64"/>
    </row>
    <row r="25" ht="13.5" customHeight="1"/>
    <row r="26" spans="1:10" ht="13.5" customHeight="1">
      <c r="A26" s="1" t="s">
        <v>74</v>
      </c>
      <c r="B26" s="47" t="s">
        <v>56</v>
      </c>
      <c r="C26" s="64" t="str">
        <f>Tabellone!A260</f>
        <v>FLICKERS</v>
      </c>
      <c r="D26" s="64"/>
      <c r="E26" s="64" t="str">
        <f>Tabellone!B260</f>
        <v>SERENISSIMA</v>
      </c>
      <c r="F26" s="64"/>
      <c r="G26" s="1">
        <v>1</v>
      </c>
      <c r="H26" s="1">
        <v>3</v>
      </c>
      <c r="I26" s="64" t="str">
        <f>Tabellone!R260</f>
        <v>DLF GORIZIA</v>
      </c>
      <c r="J26" s="64"/>
    </row>
    <row r="27" spans="1:10" ht="13.5" customHeight="1">
      <c r="A27" s="1" t="s">
        <v>74</v>
      </c>
      <c r="B27" s="1" t="s">
        <v>57</v>
      </c>
      <c r="C27" s="64" t="str">
        <f>Tabellone!A261</f>
        <v>BULLDOGS</v>
      </c>
      <c r="D27" s="64"/>
      <c r="E27" s="64" t="str">
        <f>Tabellone!B261</f>
        <v>CT CASTANO</v>
      </c>
      <c r="F27" s="64"/>
      <c r="G27" s="1">
        <v>2</v>
      </c>
      <c r="H27" s="1">
        <v>0</v>
      </c>
      <c r="I27" s="64" t="str">
        <f>Tabellone!R261</f>
        <v>CTS GENOVA</v>
      </c>
      <c r="J27" s="64"/>
    </row>
    <row r="28" ht="13.5" customHeight="1"/>
    <row r="29" spans="1:10" ht="13.5" customHeight="1">
      <c r="A29" s="65" t="s">
        <v>67</v>
      </c>
      <c r="B29" s="65"/>
      <c r="C29" s="65"/>
      <c r="D29" s="65"/>
      <c r="E29" s="65"/>
      <c r="F29" s="65"/>
      <c r="G29" s="65"/>
      <c r="H29" s="65"/>
      <c r="I29" s="65"/>
      <c r="J29" s="65"/>
    </row>
    <row r="30" spans="1:10" ht="13.5" customHeight="1">
      <c r="A30" s="1" t="s">
        <v>55</v>
      </c>
      <c r="B30" s="1" t="s">
        <v>71</v>
      </c>
      <c r="C30" s="64" t="s">
        <v>72</v>
      </c>
      <c r="D30" s="64"/>
      <c r="E30" s="64" t="s">
        <v>73</v>
      </c>
      <c r="F30" s="64"/>
      <c r="G30" s="64" t="s">
        <v>42</v>
      </c>
      <c r="H30" s="64"/>
      <c r="I30" s="64" t="s">
        <v>43</v>
      </c>
      <c r="J30" s="64"/>
    </row>
    <row r="31" ht="13.5" customHeight="1"/>
    <row r="32" spans="1:10" ht="13.5" customHeight="1">
      <c r="A32" s="1" t="s">
        <v>74</v>
      </c>
      <c r="B32" s="47" t="s">
        <v>56</v>
      </c>
      <c r="C32" s="64" t="str">
        <f>Tabellone!A304</f>
        <v>STRADIVARI</v>
      </c>
      <c r="D32" s="64"/>
      <c r="E32" s="64" t="str">
        <f>Tabellone!B304</f>
        <v>VITTORIO ALFIERI</v>
      </c>
      <c r="F32" s="64"/>
      <c r="G32" s="1">
        <v>1</v>
      </c>
      <c r="H32" s="1">
        <v>1</v>
      </c>
      <c r="I32" s="64" t="str">
        <f>Tabellone!R304</f>
        <v>CT CASTANO</v>
      </c>
      <c r="J32" s="64"/>
    </row>
    <row r="33" spans="1:10" ht="13.5" customHeight="1">
      <c r="A33" s="1" t="s">
        <v>74</v>
      </c>
      <c r="B33" s="1" t="s">
        <v>57</v>
      </c>
      <c r="C33" s="64" t="str">
        <f>Tabellone!A305</f>
        <v>FLICKERS</v>
      </c>
      <c r="D33" s="64"/>
      <c r="E33" s="64" t="str">
        <f>Tabellone!B305</f>
        <v>ALFIERI TORINO</v>
      </c>
      <c r="F33" s="64"/>
      <c r="G33" s="1">
        <v>4</v>
      </c>
      <c r="H33" s="1">
        <v>0</v>
      </c>
      <c r="I33" s="64" t="str">
        <f>Tabellone!R305</f>
        <v>SCORPIONS</v>
      </c>
      <c r="J33" s="64"/>
    </row>
    <row r="34" ht="13.5" customHeight="1"/>
    <row r="35" spans="1:10" ht="13.5" customHeight="1">
      <c r="A35" s="65" t="s">
        <v>82</v>
      </c>
      <c r="B35" s="65"/>
      <c r="C35" s="65"/>
      <c r="D35" s="65"/>
      <c r="E35" s="65"/>
      <c r="F35" s="65"/>
      <c r="G35" s="65"/>
      <c r="H35" s="65"/>
      <c r="I35" s="65"/>
      <c r="J35" s="65"/>
    </row>
    <row r="36" spans="1:10" ht="13.5" customHeight="1">
      <c r="A36" s="1" t="s">
        <v>55</v>
      </c>
      <c r="B36" s="1" t="s">
        <v>71</v>
      </c>
      <c r="C36" s="64" t="s">
        <v>72</v>
      </c>
      <c r="D36" s="64"/>
      <c r="E36" s="64" t="s">
        <v>73</v>
      </c>
      <c r="F36" s="64"/>
      <c r="G36" s="64" t="s">
        <v>42</v>
      </c>
      <c r="H36" s="64"/>
      <c r="I36" s="64" t="s">
        <v>43</v>
      </c>
      <c r="J36" s="64"/>
    </row>
    <row r="37" ht="13.5" customHeight="1"/>
    <row r="38" spans="1:10" ht="13.5" customHeight="1">
      <c r="A38" s="1" t="s">
        <v>74</v>
      </c>
      <c r="B38" s="47" t="s">
        <v>56</v>
      </c>
      <c r="C38" s="64" t="str">
        <f>Tabellone!A303</f>
        <v>DLF GORIZIA</v>
      </c>
      <c r="D38" s="64"/>
      <c r="E38" s="64" t="str">
        <f>Tabellone!B303</f>
        <v>BULLDOGS</v>
      </c>
      <c r="F38" s="64"/>
      <c r="G38" s="1">
        <v>1</v>
      </c>
      <c r="H38" s="1">
        <v>3</v>
      </c>
      <c r="I38" s="64" t="str">
        <f>Tabellone!R303</f>
        <v>ALFIERI TORINO</v>
      </c>
      <c r="J38" s="64"/>
    </row>
    <row r="39" spans="1:10" ht="13.5" customHeight="1">
      <c r="A39" s="1" t="s">
        <v>74</v>
      </c>
      <c r="B39" s="1" t="s">
        <v>57</v>
      </c>
      <c r="C39" s="64" t="str">
        <f>Tabellone!A306</f>
        <v>CTS GENOVA</v>
      </c>
      <c r="D39" s="64"/>
      <c r="E39" s="64" t="str">
        <f>Tabellone!B306</f>
        <v>CT CASTANO</v>
      </c>
      <c r="F39" s="64"/>
      <c r="G39" s="1">
        <v>4</v>
      </c>
      <c r="H39" s="1">
        <v>0</v>
      </c>
      <c r="I39" s="64" t="str">
        <f>Tabellone!R306</f>
        <v>STRADIVARI</v>
      </c>
      <c r="J39" s="64"/>
    </row>
    <row r="40" spans="1:10" ht="13.5" customHeight="1">
      <c r="A40" s="1" t="s">
        <v>74</v>
      </c>
      <c r="B40" s="1" t="s">
        <v>58</v>
      </c>
      <c r="C40" s="64" t="str">
        <f>Tabellone!A307</f>
        <v>SERENISSIMA</v>
      </c>
      <c r="D40" s="64"/>
      <c r="E40" s="64" t="str">
        <f>Tabellone!B307</f>
        <v>SCORPIONS</v>
      </c>
      <c r="F40" s="64"/>
      <c r="G40" s="1">
        <v>4</v>
      </c>
      <c r="H40" s="1">
        <v>0</v>
      </c>
      <c r="I40" s="64" t="str">
        <f>Tabellone!R307</f>
        <v>VITTORIO ALFIERI</v>
      </c>
      <c r="J40" s="64"/>
    </row>
    <row r="41" ht="13.5" customHeight="1"/>
    <row r="42" spans="1:10" ht="13.5" customHeight="1">
      <c r="A42" s="65" t="s">
        <v>83</v>
      </c>
      <c r="B42" s="65"/>
      <c r="C42" s="65"/>
      <c r="D42" s="65"/>
      <c r="E42" s="65"/>
      <c r="F42" s="65"/>
      <c r="G42" s="65"/>
      <c r="H42" s="65"/>
      <c r="I42" s="65"/>
      <c r="J42" s="65"/>
    </row>
    <row r="43" spans="1:10" ht="13.5" customHeight="1">
      <c r="A43" s="1" t="s">
        <v>55</v>
      </c>
      <c r="B43" s="1" t="s">
        <v>71</v>
      </c>
      <c r="C43" s="64" t="s">
        <v>72</v>
      </c>
      <c r="D43" s="64"/>
      <c r="E43" s="64" t="s">
        <v>73</v>
      </c>
      <c r="F43" s="64"/>
      <c r="G43" s="64" t="s">
        <v>42</v>
      </c>
      <c r="H43" s="64"/>
      <c r="I43" s="64" t="s">
        <v>43</v>
      </c>
      <c r="J43" s="64"/>
    </row>
    <row r="44" ht="13.5" customHeight="1"/>
    <row r="45" spans="1:10" ht="13.5" customHeight="1">
      <c r="A45" s="1" t="s">
        <v>74</v>
      </c>
      <c r="B45" s="47" t="s">
        <v>56</v>
      </c>
      <c r="C45" s="64" t="str">
        <f>Tabellone!A348</f>
        <v>DLF GORIZIA</v>
      </c>
      <c r="D45" s="64"/>
      <c r="E45" s="64" t="str">
        <f>Tabellone!B348</f>
        <v>CTS GENOVA</v>
      </c>
      <c r="F45" s="64"/>
      <c r="G45" s="1">
        <v>1</v>
      </c>
      <c r="H45" s="1">
        <v>1</v>
      </c>
      <c r="I45" s="64" t="str">
        <f>Tabellone!R348</f>
        <v>FLICKERS</v>
      </c>
      <c r="J45" s="64"/>
    </row>
    <row r="46" spans="1:10" ht="13.5" customHeight="1">
      <c r="A46" s="1" t="s">
        <v>74</v>
      </c>
      <c r="B46" s="1" t="s">
        <v>57</v>
      </c>
      <c r="C46" s="64" t="str">
        <f>Tabellone!A349</f>
        <v>STRADIVARI</v>
      </c>
      <c r="D46" s="64"/>
      <c r="E46" s="64" t="str">
        <f>Tabellone!B349</f>
        <v>BULLDOGS</v>
      </c>
      <c r="F46" s="64"/>
      <c r="G46" s="1">
        <v>1</v>
      </c>
      <c r="H46" s="1">
        <v>1</v>
      </c>
      <c r="I46" s="64" t="str">
        <f>Tabellone!R349</f>
        <v>SERENISSIMA</v>
      </c>
      <c r="J46" s="64"/>
    </row>
    <row r="47" ht="13.5" customHeight="1"/>
    <row r="48" spans="1:10" ht="13.5" customHeight="1">
      <c r="A48" s="65" t="s">
        <v>84</v>
      </c>
      <c r="B48" s="65"/>
      <c r="C48" s="65"/>
      <c r="D48" s="65"/>
      <c r="E48" s="65"/>
      <c r="F48" s="65"/>
      <c r="G48" s="65"/>
      <c r="H48" s="65"/>
      <c r="I48" s="65"/>
      <c r="J48" s="65"/>
    </row>
    <row r="49" spans="1:10" ht="13.5" customHeight="1">
      <c r="A49" s="1" t="s">
        <v>55</v>
      </c>
      <c r="B49" s="1" t="s">
        <v>71</v>
      </c>
      <c r="C49" s="64" t="s">
        <v>72</v>
      </c>
      <c r="D49" s="64"/>
      <c r="E49" s="64" t="s">
        <v>73</v>
      </c>
      <c r="F49" s="64"/>
      <c r="G49" s="64" t="s">
        <v>42</v>
      </c>
      <c r="H49" s="64"/>
      <c r="I49" s="64" t="s">
        <v>43</v>
      </c>
      <c r="J49" s="64"/>
    </row>
    <row r="50" ht="13.5" customHeight="1"/>
    <row r="51" spans="1:10" ht="13.5" customHeight="1">
      <c r="A51" s="1" t="s">
        <v>74</v>
      </c>
      <c r="B51" s="47" t="s">
        <v>56</v>
      </c>
      <c r="C51" s="64" t="str">
        <f>Tabellone!A350</f>
        <v>FLICKERS</v>
      </c>
      <c r="D51" s="64"/>
      <c r="E51" s="64" t="str">
        <f>Tabellone!B350</f>
        <v>VITTORIO ALFIERI</v>
      </c>
      <c r="F51" s="64"/>
      <c r="G51" s="1">
        <v>1</v>
      </c>
      <c r="H51" s="1">
        <v>1</v>
      </c>
      <c r="I51" s="64" t="str">
        <f>Tabellone!R350</f>
        <v>BULLDOGS</v>
      </c>
      <c r="J51" s="64"/>
    </row>
    <row r="52" spans="1:10" ht="13.5" customHeight="1">
      <c r="A52" s="1" t="s">
        <v>74</v>
      </c>
      <c r="B52" s="1" t="s">
        <v>57</v>
      </c>
      <c r="C52" s="64" t="str">
        <f>Tabellone!A351</f>
        <v>SERENISSIMA</v>
      </c>
      <c r="D52" s="64"/>
      <c r="E52" s="64" t="str">
        <f>Tabellone!B351</f>
        <v>ALFIERI TORINO</v>
      </c>
      <c r="F52" s="64"/>
      <c r="G52" s="1">
        <v>4</v>
      </c>
      <c r="H52" s="1">
        <v>0</v>
      </c>
      <c r="I52" s="64" t="str">
        <f>Tabellone!R351</f>
        <v>CTS GENOVA</v>
      </c>
      <c r="J52" s="64"/>
    </row>
    <row r="53" spans="1:10" ht="13.5" customHeight="1">
      <c r="A53" s="1" t="s">
        <v>74</v>
      </c>
      <c r="B53" s="1" t="s">
        <v>58</v>
      </c>
      <c r="C53" s="64" t="str">
        <f>Tabellone!A352</f>
        <v>CT CASTANO</v>
      </c>
      <c r="D53" s="64"/>
      <c r="E53" s="64" t="str">
        <f>Tabellone!B352</f>
        <v>SCORPIONS</v>
      </c>
      <c r="F53" s="64"/>
      <c r="G53" s="1">
        <v>2</v>
      </c>
      <c r="H53" s="1">
        <v>2</v>
      </c>
      <c r="I53" s="64" t="str">
        <f>Tabellone!R352</f>
        <v>DLF GORIZIA</v>
      </c>
      <c r="J53" s="64"/>
    </row>
    <row r="54" ht="13.5" customHeight="1"/>
    <row r="55" spans="1:10" ht="13.5" customHeight="1">
      <c r="A55" s="65" t="s">
        <v>85</v>
      </c>
      <c r="B55" s="65"/>
      <c r="C55" s="65"/>
      <c r="D55" s="65"/>
      <c r="E55" s="65"/>
      <c r="F55" s="65"/>
      <c r="G55" s="65"/>
      <c r="H55" s="65"/>
      <c r="I55" s="65"/>
      <c r="J55" s="65"/>
    </row>
    <row r="56" spans="1:10" ht="13.5" customHeight="1">
      <c r="A56" s="1" t="s">
        <v>55</v>
      </c>
      <c r="B56" s="1" t="s">
        <v>71</v>
      </c>
      <c r="C56" s="64" t="s">
        <v>72</v>
      </c>
      <c r="D56" s="64"/>
      <c r="E56" s="64" t="s">
        <v>73</v>
      </c>
      <c r="F56" s="64"/>
      <c r="G56" s="64" t="s">
        <v>42</v>
      </c>
      <c r="H56" s="64"/>
      <c r="I56" s="64" t="s">
        <v>43</v>
      </c>
      <c r="J56" s="64"/>
    </row>
    <row r="57" ht="13.5" customHeight="1"/>
    <row r="58" spans="1:10" ht="13.5" customHeight="1">
      <c r="A58" s="1" t="s">
        <v>74</v>
      </c>
      <c r="B58" s="47" t="s">
        <v>56</v>
      </c>
      <c r="C58" s="64" t="str">
        <f>Tabellone!A393</f>
        <v>DLF GORIZIA</v>
      </c>
      <c r="D58" s="64"/>
      <c r="E58" s="64" t="str">
        <f>Tabellone!B393</f>
        <v>CT CASTANO</v>
      </c>
      <c r="F58" s="64"/>
      <c r="G58" s="1">
        <v>4</v>
      </c>
      <c r="H58" s="1">
        <v>0</v>
      </c>
      <c r="I58" s="64" t="str">
        <f>Tabellone!R393</f>
        <v>ALFIERI TORINO</v>
      </c>
      <c r="J58" s="64"/>
    </row>
    <row r="59" spans="1:10" ht="13.5" customHeight="1">
      <c r="A59" s="1" t="s">
        <v>74</v>
      </c>
      <c r="B59" s="1" t="s">
        <v>57</v>
      </c>
      <c r="C59" s="64" t="str">
        <f>Tabellone!A394</f>
        <v>STRADIVARI</v>
      </c>
      <c r="D59" s="64"/>
      <c r="E59" s="64" t="str">
        <f>Tabellone!B394</f>
        <v>CTS GENOVA</v>
      </c>
      <c r="F59" s="64"/>
      <c r="G59" s="1">
        <v>0</v>
      </c>
      <c r="H59" s="1">
        <v>3</v>
      </c>
      <c r="I59" s="64" t="str">
        <f>Tabellone!R394</f>
        <v>SCORPIONS</v>
      </c>
      <c r="J59" s="64"/>
    </row>
    <row r="60" spans="1:10" ht="13.5" customHeight="1">
      <c r="A60" s="1" t="s">
        <v>74</v>
      </c>
      <c r="B60" s="1" t="s">
        <v>58</v>
      </c>
      <c r="C60" s="64" t="str">
        <f>Tabellone!A395</f>
        <v>FLICKERS</v>
      </c>
      <c r="D60" s="64"/>
      <c r="E60" s="64" t="str">
        <f>Tabellone!B395</f>
        <v>BULLDOGS</v>
      </c>
      <c r="F60" s="64"/>
      <c r="G60" s="1">
        <v>2</v>
      </c>
      <c r="H60" s="1">
        <v>2</v>
      </c>
      <c r="I60" s="64" t="str">
        <f>Tabellone!R395</f>
        <v>VITTORIO ALFIERI</v>
      </c>
      <c r="J60" s="64"/>
    </row>
    <row r="61" ht="13.5" customHeight="1"/>
    <row r="62" spans="1:10" ht="13.5" customHeight="1">
      <c r="A62" s="65" t="s">
        <v>86</v>
      </c>
      <c r="B62" s="65"/>
      <c r="C62" s="65"/>
      <c r="D62" s="65"/>
      <c r="E62" s="65"/>
      <c r="F62" s="65"/>
      <c r="G62" s="65"/>
      <c r="H62" s="65"/>
      <c r="I62" s="65"/>
      <c r="J62" s="65"/>
    </row>
    <row r="63" spans="1:10" ht="13.5" customHeight="1">
      <c r="A63" s="1" t="s">
        <v>55</v>
      </c>
      <c r="B63" s="1" t="s">
        <v>71</v>
      </c>
      <c r="C63" s="64" t="s">
        <v>72</v>
      </c>
      <c r="D63" s="64"/>
      <c r="E63" s="64" t="s">
        <v>73</v>
      </c>
      <c r="F63" s="64"/>
      <c r="G63" s="64" t="s">
        <v>42</v>
      </c>
      <c r="H63" s="64"/>
      <c r="I63" s="64" t="s">
        <v>43</v>
      </c>
      <c r="J63" s="64"/>
    </row>
    <row r="64" ht="13.5" customHeight="1"/>
    <row r="65" spans="1:10" ht="13.5" customHeight="1">
      <c r="A65" s="1" t="s">
        <v>74</v>
      </c>
      <c r="B65" s="47" t="s">
        <v>56</v>
      </c>
      <c r="C65" s="64" t="str">
        <f>Tabellone!A396</f>
        <v>SERENISSIMA</v>
      </c>
      <c r="D65" s="64"/>
      <c r="E65" s="64" t="str">
        <f>Tabellone!B396</f>
        <v>VITTORIO ALFIERI</v>
      </c>
      <c r="F65" s="64"/>
      <c r="G65" s="1">
        <v>4</v>
      </c>
      <c r="H65" s="1">
        <v>0</v>
      </c>
      <c r="I65" s="64" t="str">
        <f>Tabellone!R396</f>
        <v>CT CASTANO</v>
      </c>
      <c r="J65" s="64"/>
    </row>
    <row r="66" spans="1:10" ht="13.5" customHeight="1">
      <c r="A66" s="1" t="s">
        <v>74</v>
      </c>
      <c r="B66" s="1" t="s">
        <v>57</v>
      </c>
      <c r="C66" s="64" t="str">
        <f>Tabellone!A397</f>
        <v>ALFIERI TORINO</v>
      </c>
      <c r="D66" s="64"/>
      <c r="E66" s="64" t="str">
        <f>Tabellone!B397</f>
        <v>SCORPIONS</v>
      </c>
      <c r="F66" s="64"/>
      <c r="G66" s="1">
        <v>3</v>
      </c>
      <c r="H66" s="1">
        <v>0</v>
      </c>
      <c r="I66" s="64" t="str">
        <f>Tabellone!R397</f>
        <v>STRADIVARI</v>
      </c>
      <c r="J66" s="64"/>
    </row>
    <row r="67" ht="13.5" customHeight="1"/>
  </sheetData>
  <sheetProtection/>
  <mergeCells count="104">
    <mergeCell ref="A16:J16"/>
    <mergeCell ref="C17:D17"/>
    <mergeCell ref="E17:F17"/>
    <mergeCell ref="G17:H17"/>
    <mergeCell ref="I17:J17"/>
    <mergeCell ref="D1:J3"/>
    <mergeCell ref="D4:J6"/>
    <mergeCell ref="D8:J11"/>
    <mergeCell ref="A13:J14"/>
    <mergeCell ref="C19:D19"/>
    <mergeCell ref="E19:F19"/>
    <mergeCell ref="I19:J19"/>
    <mergeCell ref="C20:D20"/>
    <mergeCell ref="E20:F20"/>
    <mergeCell ref="I20:J20"/>
    <mergeCell ref="I27:J27"/>
    <mergeCell ref="C24:D24"/>
    <mergeCell ref="E24:F24"/>
    <mergeCell ref="G24:H24"/>
    <mergeCell ref="I24:J24"/>
    <mergeCell ref="C26:D26"/>
    <mergeCell ref="E26:F26"/>
    <mergeCell ref="I26:J26"/>
    <mergeCell ref="C27:D27"/>
    <mergeCell ref="E27:F27"/>
    <mergeCell ref="C21:D21"/>
    <mergeCell ref="E21:F21"/>
    <mergeCell ref="I21:J21"/>
    <mergeCell ref="A23:J23"/>
    <mergeCell ref="A29:J29"/>
    <mergeCell ref="C30:D30"/>
    <mergeCell ref="E30:F30"/>
    <mergeCell ref="G30:H30"/>
    <mergeCell ref="I30:J30"/>
    <mergeCell ref="C32:D32"/>
    <mergeCell ref="E32:F32"/>
    <mergeCell ref="I32:J32"/>
    <mergeCell ref="C33:D33"/>
    <mergeCell ref="E33:F33"/>
    <mergeCell ref="I33:J33"/>
    <mergeCell ref="A35:J35"/>
    <mergeCell ref="C36:D36"/>
    <mergeCell ref="E36:F36"/>
    <mergeCell ref="G36:H36"/>
    <mergeCell ref="I36:J36"/>
    <mergeCell ref="C43:D43"/>
    <mergeCell ref="E43:F43"/>
    <mergeCell ref="G43:H43"/>
    <mergeCell ref="I43:J43"/>
    <mergeCell ref="A42:J42"/>
    <mergeCell ref="C38:D38"/>
    <mergeCell ref="E38:F38"/>
    <mergeCell ref="I38:J38"/>
    <mergeCell ref="C39:D39"/>
    <mergeCell ref="E39:F39"/>
    <mergeCell ref="I39:J39"/>
    <mergeCell ref="C40:D40"/>
    <mergeCell ref="E40:F40"/>
    <mergeCell ref="I40:J40"/>
    <mergeCell ref="A48:J48"/>
    <mergeCell ref="C45:D45"/>
    <mergeCell ref="E45:F45"/>
    <mergeCell ref="I45:J45"/>
    <mergeCell ref="C46:D46"/>
    <mergeCell ref="E46:F46"/>
    <mergeCell ref="I46:J46"/>
    <mergeCell ref="C49:D49"/>
    <mergeCell ref="E49:F49"/>
    <mergeCell ref="G49:H49"/>
    <mergeCell ref="I49:J49"/>
    <mergeCell ref="C53:D53"/>
    <mergeCell ref="C58:D58"/>
    <mergeCell ref="E58:F58"/>
    <mergeCell ref="I58:J58"/>
    <mergeCell ref="A55:J55"/>
    <mergeCell ref="C56:D56"/>
    <mergeCell ref="E56:F56"/>
    <mergeCell ref="G56:H56"/>
    <mergeCell ref="I56:J56"/>
    <mergeCell ref="E59:F59"/>
    <mergeCell ref="I59:J59"/>
    <mergeCell ref="C66:D66"/>
    <mergeCell ref="E66:F66"/>
    <mergeCell ref="I66:J66"/>
    <mergeCell ref="A62:J62"/>
    <mergeCell ref="C63:D63"/>
    <mergeCell ref="E63:F63"/>
    <mergeCell ref="G63:H63"/>
    <mergeCell ref="C65:D65"/>
    <mergeCell ref="E65:F65"/>
    <mergeCell ref="I65:J65"/>
    <mergeCell ref="E53:F53"/>
    <mergeCell ref="I53:J53"/>
    <mergeCell ref="I63:J63"/>
    <mergeCell ref="C60:D60"/>
    <mergeCell ref="E60:F60"/>
    <mergeCell ref="I60:J60"/>
    <mergeCell ref="C59:D59"/>
    <mergeCell ref="C51:D51"/>
    <mergeCell ref="E51:F51"/>
    <mergeCell ref="I51:J51"/>
    <mergeCell ref="C52:D52"/>
    <mergeCell ref="E52:F52"/>
    <mergeCell ref="I52:J5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MRGGUO62S12B354N</cp:lastModifiedBy>
  <dcterms:created xsi:type="dcterms:W3CDTF">2010-12-26T16:42:22Z</dcterms:created>
  <dcterms:modified xsi:type="dcterms:W3CDTF">2011-02-21T15:06:37Z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-303478433</vt:i4>
  </property>
  <property fmtid="{D5CDD505-2E9C-101B-9397-08002B2CF9AE}" pid="3" name="_EmailSubject">
    <vt:lpwstr>calendario e referti</vt:lpwstr>
  </property>
  <property fmtid="{D5CDD505-2E9C-101B-9397-08002B2CF9AE}" pid="4" name="_AuthorEmail">
    <vt:lpwstr>glucagaleazzi@alice.it</vt:lpwstr>
  </property>
  <property fmtid="{D5CDD505-2E9C-101B-9397-08002B2CF9AE}" pid="5" name="_AuthorEmailDisplayName">
    <vt:lpwstr>Gianluca</vt:lpwstr>
  </property>
  <property fmtid="{D5CDD505-2E9C-101B-9397-08002B2CF9AE}" pid="6" name="_ReviewingToolsShownOnce">
    <vt:lpwstr/>
  </property>
</Properties>
</file>